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4640" firstSheet="12" activeTab="18"/>
  </bookViews>
  <sheets>
    <sheet name="Cover" sheetId="1" r:id="rId1"/>
    <sheet name="Introduction" sheetId="2" r:id="rId2"/>
    <sheet name="Cashbook Example" sheetId="3" r:id="rId3"/>
    <sheet name="Cashflow Example" sheetId="4" r:id="rId4"/>
    <sheet name="P&amp;L Example" sheetId="5" r:id="rId5"/>
    <sheet name="Breakeven Example" sheetId="6" r:id="rId6"/>
    <sheet name="July " sheetId="7" r:id="rId7"/>
    <sheet name="August" sheetId="8" r:id="rId8"/>
    <sheet name="September" sheetId="9" r:id="rId9"/>
    <sheet name="October" sheetId="10" r:id="rId10"/>
    <sheet name="November" sheetId="11" r:id="rId11"/>
    <sheet name="December" sheetId="12" r:id="rId12"/>
    <sheet name="January" sheetId="13" r:id="rId13"/>
    <sheet name="February" sheetId="14" r:id="rId14"/>
    <sheet name="March" sheetId="15" r:id="rId15"/>
    <sheet name="April" sheetId="16" r:id="rId16"/>
    <sheet name="May" sheetId="17" r:id="rId17"/>
    <sheet name="June" sheetId="18" r:id="rId18"/>
    <sheet name="Cashflow" sheetId="19" r:id="rId19"/>
    <sheet name="P&amp;L" sheetId="20" r:id="rId20"/>
    <sheet name="Breakeven" sheetId="21" r:id="rId21"/>
  </sheets>
  <definedNames>
    <definedName name="_xlnm.Print_Area" localSheetId="18">'Cashflow'!$A$1:$AD$47</definedName>
    <definedName name="_xlnm.Print_Area" localSheetId="3">'Cashflow Example'!$A$1:$AD$47</definedName>
    <definedName name="_xlnm.Print_Area" localSheetId="19">'P&amp;L'!$A$1:$J$41</definedName>
  </definedNames>
  <calcPr fullCalcOnLoad="1"/>
</workbook>
</file>

<file path=xl/sharedStrings.xml><?xml version="1.0" encoding="utf-8"?>
<sst xmlns="http://schemas.openxmlformats.org/spreadsheetml/2006/main" count="953" uniqueCount="205">
  <si>
    <t>Date</t>
  </si>
  <si>
    <t>Details</t>
  </si>
  <si>
    <t>Amount</t>
  </si>
  <si>
    <t>Method of Payment</t>
  </si>
  <si>
    <t>Bank Deposit</t>
  </si>
  <si>
    <t>Monthly Total</t>
  </si>
  <si>
    <t>From Bank Account</t>
  </si>
  <si>
    <t>Business</t>
  </si>
  <si>
    <t>Personal</t>
  </si>
  <si>
    <t>By Cash from</t>
  </si>
  <si>
    <t>Monthly Totals</t>
  </si>
  <si>
    <t>PAYMENTS DETAILS</t>
  </si>
  <si>
    <t>PAYMENTS MADE</t>
  </si>
  <si>
    <t>MONIES RECEIVED</t>
  </si>
  <si>
    <t>Advertising</t>
  </si>
  <si>
    <t>Bank Fees</t>
  </si>
  <si>
    <t>Electricity</t>
  </si>
  <si>
    <t>Equipment</t>
  </si>
  <si>
    <t>Insurance</t>
  </si>
  <si>
    <t>Motor Vehicle</t>
  </si>
  <si>
    <t>Printing / Staionery</t>
  </si>
  <si>
    <t>Freight / Postage</t>
  </si>
  <si>
    <t>Rent</t>
  </si>
  <si>
    <t>Telephone</t>
  </si>
  <si>
    <t>Wages</t>
  </si>
  <si>
    <t>Super Contribution</t>
  </si>
  <si>
    <t>Comments</t>
  </si>
  <si>
    <r>
      <t>PAYMENTS DETAILS</t>
    </r>
    <r>
      <rPr>
        <sz val="12"/>
        <color indexed="8"/>
        <rFont val="Calibri"/>
        <family val="2"/>
      </rPr>
      <t xml:space="preserve"> continued</t>
    </r>
  </si>
  <si>
    <t>YTD</t>
  </si>
  <si>
    <t>MAY</t>
  </si>
  <si>
    <t>TOTAL</t>
  </si>
  <si>
    <t>Budget</t>
  </si>
  <si>
    <t>Actual</t>
  </si>
  <si>
    <t>EXPENSES</t>
  </si>
  <si>
    <t>Misc Expenses</t>
  </si>
  <si>
    <t>TOTAL EXPENSES</t>
  </si>
  <si>
    <t>TOTAL INCOME</t>
  </si>
  <si>
    <t>Opening Bank Balance</t>
  </si>
  <si>
    <t>Closing Bank Balance</t>
  </si>
  <si>
    <t>MONTHLY CASHFLOW</t>
  </si>
  <si>
    <t>JULY</t>
  </si>
  <si>
    <t>AUGUST</t>
  </si>
  <si>
    <t>SEPTEMBER</t>
  </si>
  <si>
    <t>OCTOBER</t>
  </si>
  <si>
    <t>NOVEMBER</t>
  </si>
  <si>
    <t>DECEMBER</t>
  </si>
  <si>
    <t>JANUARY</t>
  </si>
  <si>
    <t>FEBRUARY</t>
  </si>
  <si>
    <t>MARCH</t>
  </si>
  <si>
    <t>APRIL</t>
  </si>
  <si>
    <t>JUNE</t>
  </si>
  <si>
    <t>Cash Flow Budget</t>
  </si>
  <si>
    <t>to</t>
  </si>
  <si>
    <t>Profit and Loss Statement</t>
  </si>
  <si>
    <t>Cost of Sale</t>
  </si>
  <si>
    <t>GROSS PROFIT</t>
  </si>
  <si>
    <t>NET PROFIT/LOSS</t>
  </si>
  <si>
    <t>% of Income</t>
  </si>
  <si>
    <t xml:space="preserve">Your Money Pty Ltd </t>
  </si>
  <si>
    <t>Invoice 101 to Coles</t>
  </si>
  <si>
    <t>DD</t>
  </si>
  <si>
    <t>Invoice 102 to Brown Bros</t>
  </si>
  <si>
    <t>Chq 1234</t>
  </si>
  <si>
    <t>Pay Pal</t>
  </si>
  <si>
    <t>On line transaction to Mr Smith</t>
  </si>
  <si>
    <t>Invoice 105 to Mrs Jones</t>
  </si>
  <si>
    <t>Cash</t>
  </si>
  <si>
    <t>Invoice 104 to Brown Bros</t>
  </si>
  <si>
    <t>Chq 1256</t>
  </si>
  <si>
    <t>Invoice 103 to Mrs Green</t>
  </si>
  <si>
    <t>Mastercard</t>
  </si>
  <si>
    <t>BANK RECONCILIATION</t>
  </si>
  <si>
    <t>(From Previous Month)</t>
  </si>
  <si>
    <t>Bank Records</t>
  </si>
  <si>
    <t>$</t>
  </si>
  <si>
    <t>Opening Balance</t>
  </si>
  <si>
    <t>Add Outstanding Deposits</t>
  </si>
  <si>
    <t>Less Unpresented Cheques</t>
  </si>
  <si>
    <t>#</t>
  </si>
  <si>
    <t>Add Total Bank Deposits</t>
  </si>
  <si>
    <t>Your Cash Book</t>
  </si>
  <si>
    <t xml:space="preserve">Less Total Payments </t>
  </si>
  <si>
    <t>(from your bank account)</t>
  </si>
  <si>
    <t>Closing Cash Book Balance</t>
  </si>
  <si>
    <t>Bank Statement Balance</t>
  </si>
  <si>
    <t>(End of month)</t>
  </si>
  <si>
    <t>Must Equal Our Records Balance</t>
  </si>
  <si>
    <t>Direct Deposit</t>
  </si>
  <si>
    <t>Invoice 106 to Goulborn</t>
  </si>
  <si>
    <t>Invoice 107 to Ms Jones</t>
  </si>
  <si>
    <t>Invoice 108 to Bradys</t>
  </si>
  <si>
    <t>Invoice to David Jones</t>
  </si>
  <si>
    <t>Invoice to Brown Bros</t>
  </si>
  <si>
    <t>Chq 1295</t>
  </si>
  <si>
    <t>Smith and Sons Invoice 1357</t>
  </si>
  <si>
    <t>Telstra Invoice</t>
  </si>
  <si>
    <t>Postage</t>
  </si>
  <si>
    <t>Petrol</t>
  </si>
  <si>
    <t>John Smith Casual Wages</t>
  </si>
  <si>
    <t>Chq 013</t>
  </si>
  <si>
    <t>Chq 012</t>
  </si>
  <si>
    <t>Times newspaper ad</t>
  </si>
  <si>
    <t>GIO</t>
  </si>
  <si>
    <t>Eastern Bros Invoice 258</t>
  </si>
  <si>
    <t>Web design invoice</t>
  </si>
  <si>
    <t>Web Host Pty Ltd</t>
  </si>
  <si>
    <t>Chq 014</t>
  </si>
  <si>
    <t>Chq 015</t>
  </si>
  <si>
    <t>Chq 016</t>
  </si>
  <si>
    <t>ISF Superannuation</t>
  </si>
  <si>
    <t>CBA</t>
  </si>
  <si>
    <t>J&amp;B Printers</t>
  </si>
  <si>
    <t xml:space="preserve">AGL </t>
  </si>
  <si>
    <t>Office Works</t>
  </si>
  <si>
    <t>Binding Machine</t>
  </si>
  <si>
    <t>Woolworths</t>
  </si>
  <si>
    <t>Tea and coffee</t>
  </si>
  <si>
    <t>Photocopy paper</t>
  </si>
  <si>
    <t>BREAKEVEN ANALYSIS</t>
  </si>
  <si>
    <r>
      <t xml:space="preserve">Contribution Margin = 1 - </t>
    </r>
    <r>
      <rPr>
        <u val="single"/>
        <sz val="11"/>
        <color indexed="8"/>
        <rFont val="Calibri"/>
        <family val="2"/>
      </rPr>
      <t>Variable Costs</t>
    </r>
  </si>
  <si>
    <t xml:space="preserve">                                                        Total Sales</t>
  </si>
  <si>
    <t>Contribution Margin</t>
  </si>
  <si>
    <r>
      <t xml:space="preserve">Sales at Breakeven =     </t>
    </r>
    <r>
      <rPr>
        <u val="single"/>
        <sz val="11"/>
        <color indexed="8"/>
        <rFont val="Calibri"/>
        <family val="2"/>
      </rPr>
      <t>Fixed Costs</t>
    </r>
  </si>
  <si>
    <t>Your Budgeted Contibution Margin</t>
  </si>
  <si>
    <t xml:space="preserve">Your Budgeted Breakeven Sales </t>
  </si>
  <si>
    <t>What you need to do</t>
  </si>
  <si>
    <t>Firstly, you need to estimate what you are likely to receive in income each month (that is the month when you actually receive the money not when you generate the invoice). Take into account seasonality and special events so that some months will be greater than others.</t>
  </si>
  <si>
    <t>Your next step</t>
  </si>
  <si>
    <t>You will notice on the ‘Monies Received’ page, that you can select the method you received payment i.e. directly into your bank account, credit card, PayPal or cash etc. If you received cash and did not pay any or all of it into your bank account, this would be reflected by your entry in the ‘Bank Deposit’ column (note the example entry for 5/07/2011).</t>
  </si>
  <si>
    <t>With respect to the ‘Payments Made’ section of the cashbook, you can again note the method you used for payment and you would not show any cash payments in your bank account column. This ‘By Cash’ column allows you to reflect cash monies used either from business or personal sources. In the expenses area you also need to allocate the payment to a particular type of expense e.g. advertising. This allows you to monitor where you are spending your money and will automatically be posted to your Cashflow and Profit and Loss Statement (P&amp;L).</t>
  </si>
  <si>
    <t>At the end of the month</t>
  </si>
  <si>
    <t>If you have progressively entered your details in the Cashbook, your monthly activities will have automatically been totalled on your Cashflow and P&amp;L and you will have a good overview of your business. The last step you have to take is to complete your Bank Reconciliation. The figures from your cashbook will have automatically been entered; you only need to enter the data from your bank statement. When you receive the statement, firstly enter any bank charges into your Cashbook ‘Payments Made’ page, then compare the statement with your Cashbook to determine if there are any deposits that you have paid into the bank that have not been shown on the statement or any cheques that you have written which have not yet been presented. When you enter this information, it should agree with your Cashbook!</t>
  </si>
  <si>
    <r>
      <t>Now you have control of your business</t>
    </r>
    <r>
      <rPr>
        <sz val="11"/>
        <color theme="1"/>
        <rFont val="Calibri"/>
        <family val="2"/>
      </rPr>
      <t>.</t>
    </r>
  </si>
  <si>
    <t>Next you need to estimate your expenditure. Again that is the month when you actually spend the money (do not simply divide your annual figure by 12 unless that is the way you spend it). For example if your motor vehicle registration is $900 per year and due in November, you put the $900 under Motor Vehicles in November, not $75 each month. You can change the headings to suit your needs if you unprotect the sheet.  There is also space for an additional heading, in the example, I have used ‘Internet’.</t>
  </si>
  <si>
    <t>GST Collected</t>
  </si>
  <si>
    <t>Amount incl GST</t>
  </si>
  <si>
    <t>GST</t>
  </si>
  <si>
    <t>Claimable GST</t>
  </si>
  <si>
    <t>Non Capital Purchases</t>
  </si>
  <si>
    <t>Capital Purchases</t>
  </si>
  <si>
    <t>Payments without GST (eg wages)</t>
  </si>
  <si>
    <t>Advanced Software USA</t>
  </si>
  <si>
    <t>PayPal</t>
  </si>
  <si>
    <t>Overseas pur, no GST</t>
  </si>
  <si>
    <t>GST  sent to ATO</t>
  </si>
  <si>
    <t xml:space="preserve">Business Name: </t>
  </si>
  <si>
    <t>July 201_</t>
  </si>
  <si>
    <t>August 201_</t>
  </si>
  <si>
    <t>September 201_</t>
  </si>
  <si>
    <t>October 201_</t>
  </si>
  <si>
    <t>November 201_</t>
  </si>
  <si>
    <t>December 201_</t>
  </si>
  <si>
    <t>January 201_</t>
  </si>
  <si>
    <t>February 201_</t>
  </si>
  <si>
    <t>March 201_</t>
  </si>
  <si>
    <t>April 201_</t>
  </si>
  <si>
    <t>May 201_</t>
  </si>
  <si>
    <t>June 201_</t>
  </si>
  <si>
    <r>
      <t>PAYMENTS DETAILS</t>
    </r>
    <r>
      <rPr>
        <sz val="12"/>
        <rFont val="Calibri"/>
        <family val="0"/>
      </rPr>
      <t xml:space="preserve"> continued</t>
    </r>
  </si>
  <si>
    <t>Interest 0n Loan</t>
  </si>
  <si>
    <t>Loan Principal Repayments</t>
  </si>
  <si>
    <t>PAYG</t>
  </si>
  <si>
    <t>Internet &amp; IT</t>
  </si>
  <si>
    <t>Other non business income (loans etc)</t>
  </si>
  <si>
    <t>BAS Figures</t>
  </si>
  <si>
    <t>JUL</t>
  </si>
  <si>
    <t>OCT</t>
  </si>
  <si>
    <t>FEB</t>
  </si>
  <si>
    <t>APR</t>
  </si>
  <si>
    <t>Total Sales G1</t>
  </si>
  <si>
    <t>Capital Purchases G10</t>
  </si>
  <si>
    <t>Get</t>
  </si>
  <si>
    <t>Non-Capital Purchases G11</t>
  </si>
  <si>
    <t>Figures</t>
  </si>
  <si>
    <t>Wages W1</t>
  </si>
  <si>
    <t>From</t>
  </si>
  <si>
    <t>PAYGW W2</t>
  </si>
  <si>
    <t xml:space="preserve">Previous </t>
  </si>
  <si>
    <t>GST on Sales 1A</t>
  </si>
  <si>
    <t>Year</t>
  </si>
  <si>
    <t>GST on Purchases 1B</t>
  </si>
  <si>
    <t>Depreciation</t>
  </si>
  <si>
    <t>DEPRECIATION TABLE</t>
  </si>
  <si>
    <t>Depreciation Allowance</t>
  </si>
  <si>
    <t>New Value</t>
  </si>
  <si>
    <t>Previous Year Closing Depreciation Pool</t>
  </si>
  <si>
    <t>New Equipment Purchased This Year</t>
  </si>
  <si>
    <t>Total Depreciation Allowance</t>
  </si>
  <si>
    <t>eftpos</t>
  </si>
  <si>
    <t>New Printer</t>
  </si>
  <si>
    <t>ATO</t>
  </si>
  <si>
    <t>Chq 017</t>
  </si>
  <si>
    <t>GST for previous 3 months plus PAYG (John)</t>
  </si>
  <si>
    <t>#016</t>
  </si>
  <si>
    <t>#017</t>
  </si>
  <si>
    <t>Repay personal expenses</t>
  </si>
  <si>
    <t xml:space="preserve"> Depreciation</t>
  </si>
  <si>
    <t>Enter your business name into the top left hand corner of the July sheet and it will automatically appear on all other sheets. You also need to add the year to the date. Then, on a regular basis (preferably daily or weekly) you enter the details from your invoices (both income and expenses) into the cashbook pages for the appropriate month. There is a page for each month that allows you to enter up to 45 entries for income and the same number for expenses.</t>
  </si>
  <si>
    <t>You will notice that your GST is automatically being calculated for each purchase, however it is important to include expenses without GST in the bottom section of the sheet where no allowance for GST is made. This would be for expenses such as wages, bank fees, items bought from overseas or from businesses not registered for GST.</t>
  </si>
  <si>
    <t>To make the process easy to understand, we have included many formulas in the spread sheets which basically means that all you need to do is add your figures from your invoices regularly and your cash flow, profit and loss statement, BAS, depreciation and breakeven analysis will automatically be completed for you. We also include worked examples to show you the steps that you need to take and you should view these as you read the notes below. In the examples, the figures coloured blue are the ones you need to enter, the ones in black are automatically generated for you.</t>
  </si>
  <si>
    <t>Depreciaion Pool Carry Over to Next Year</t>
  </si>
  <si>
    <t>Cashbook Catalyst - GST Version</t>
  </si>
  <si>
    <t>Welcome to “Cashbook Catalyst GST version”, the simple and complete way to keep absolute control of your business finances and being able to understand your results easily without spending too much time.</t>
  </si>
  <si>
    <t>Make a copy of the program and title it something like - “Your Business Name Financial records 2012-2013”. Then go to your cash flow worksheet to complete your budget section. You may have to base this on an educated guess or on previous years of trading.</t>
  </si>
  <si>
    <t>When your BAS is due on the 28th October, February, April and July, you will notice on your Cashflow that there is a table which has been calculating your income and expenses and includes the reference numbers from your BAS. Simply enter the figures into your BAS statement and send it off to the ATO. For July, you will need to obtain the figures from your previous year's Cashbook.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</si>
</sst>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C09]dddd\,\ d\ mmmm\ yyyy"/>
    <numFmt numFmtId="166" formatCode="[$-409]h:mm:ss\ am/pm"/>
    <numFmt numFmtId="167" formatCode="[$-C09]dd\-mmmm\-yyyy;@"/>
    <numFmt numFmtId="168" formatCode="&quot;$&quot;#,##0.00"/>
    <numFmt numFmtId="169" formatCode="mmm\-yyyy"/>
  </numFmts>
  <fonts count="82">
    <font>
      <sz val="11"/>
      <color theme="1"/>
      <name val="Calibri"/>
      <family val="2"/>
    </font>
    <font>
      <sz val="11"/>
      <color indexed="8"/>
      <name val="Calibri"/>
      <family val="2"/>
    </font>
    <font>
      <sz val="12"/>
      <color indexed="8"/>
      <name val="Calibri"/>
      <family val="2"/>
    </font>
    <font>
      <u val="single"/>
      <sz val="11"/>
      <color indexed="8"/>
      <name val="Calibri"/>
      <family val="2"/>
    </font>
    <font>
      <sz val="12"/>
      <name val="Calibri"/>
      <family val="0"/>
    </font>
    <font>
      <sz val="10"/>
      <name val="Arial"/>
      <family val="2"/>
    </font>
    <font>
      <b/>
      <u val="single"/>
      <sz val="10"/>
      <name val="Arial"/>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sz val="11"/>
      <name val="Calibri"/>
      <family val="2"/>
    </font>
    <font>
      <b/>
      <sz val="11"/>
      <name val="Calibri"/>
      <family val="2"/>
    </font>
    <font>
      <b/>
      <u val="single"/>
      <sz val="11"/>
      <name val="Calibri"/>
      <family val="2"/>
    </font>
    <font>
      <b/>
      <sz val="12"/>
      <color indexed="8"/>
      <name val="Calibri"/>
      <family val="2"/>
    </font>
    <font>
      <b/>
      <sz val="10"/>
      <name val="Calibri"/>
      <family val="2"/>
    </font>
    <font>
      <b/>
      <u val="single"/>
      <sz val="10"/>
      <name val="Calibri"/>
      <family val="2"/>
    </font>
    <font>
      <sz val="10"/>
      <name val="Calibri"/>
      <family val="2"/>
    </font>
    <font>
      <sz val="10"/>
      <color indexed="30"/>
      <name val="Calibri"/>
      <family val="2"/>
    </font>
    <font>
      <b/>
      <sz val="10"/>
      <color indexed="30"/>
      <name val="Calibri"/>
      <family val="2"/>
    </font>
    <font>
      <b/>
      <sz val="16"/>
      <color indexed="8"/>
      <name val="Calibri"/>
      <family val="2"/>
    </font>
    <font>
      <sz val="10"/>
      <color indexed="8"/>
      <name val="Arial"/>
      <family val="2"/>
    </font>
    <font>
      <sz val="11"/>
      <color indexed="30"/>
      <name val="Calibri"/>
      <family val="2"/>
    </font>
    <font>
      <b/>
      <u val="single"/>
      <sz val="10"/>
      <color indexed="8"/>
      <name val="Arial"/>
      <family val="2"/>
    </font>
    <font>
      <b/>
      <sz val="12"/>
      <color indexed="30"/>
      <name val="Calibri"/>
      <family val="2"/>
    </font>
    <font>
      <sz val="8"/>
      <color indexed="8"/>
      <name val="Calibri"/>
      <family val="2"/>
    </font>
    <font>
      <b/>
      <sz val="12"/>
      <name val="Calibri"/>
      <family val="0"/>
    </font>
    <font>
      <u val="single"/>
      <sz val="11"/>
      <name val="Calibri"/>
      <family val="2"/>
    </font>
    <font>
      <b/>
      <sz val="14"/>
      <color indexed="8"/>
      <name val="Calibri"/>
      <family val="2"/>
    </font>
    <font>
      <sz val="14"/>
      <color indexed="8"/>
      <name val="Calibri"/>
      <family val="2"/>
    </font>
    <font>
      <sz val="11"/>
      <color indexed="49"/>
      <name val="Calibri"/>
      <family val="2"/>
    </font>
    <font>
      <sz val="10"/>
      <color indexed="49"/>
      <name val="Calibri"/>
      <family val="2"/>
    </font>
    <font>
      <sz val="8"/>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sz val="10"/>
      <color rgb="FF0070C0"/>
      <name val="Calibri"/>
      <family val="2"/>
    </font>
    <font>
      <b/>
      <sz val="10"/>
      <color rgb="FF0070C0"/>
      <name val="Calibri"/>
      <family val="2"/>
    </font>
    <font>
      <u val="single"/>
      <sz val="11"/>
      <color theme="1"/>
      <name val="Calibri"/>
      <family val="2"/>
    </font>
    <font>
      <b/>
      <sz val="16"/>
      <color theme="1"/>
      <name val="Calibri"/>
      <family val="2"/>
    </font>
    <font>
      <sz val="10"/>
      <color theme="1"/>
      <name val="Arial"/>
      <family val="2"/>
    </font>
    <font>
      <sz val="11"/>
      <color rgb="FF0070C0"/>
      <name val="Calibri"/>
      <family val="2"/>
    </font>
    <font>
      <b/>
      <u val="single"/>
      <sz val="10"/>
      <color theme="1"/>
      <name val="Arial"/>
      <family val="2"/>
    </font>
    <font>
      <sz val="12"/>
      <color theme="1"/>
      <name val="Calibri"/>
      <family val="2"/>
    </font>
    <font>
      <sz val="11"/>
      <color theme="3"/>
      <name val="Calibri"/>
      <family val="2"/>
    </font>
    <font>
      <b/>
      <sz val="12"/>
      <color rgb="FF0070C0"/>
      <name val="Calibri"/>
      <family val="2"/>
    </font>
    <font>
      <sz val="8"/>
      <color theme="1"/>
      <name val="Calibri"/>
      <family val="2"/>
    </font>
    <font>
      <b/>
      <sz val="14"/>
      <color theme="1"/>
      <name val="Calibri"/>
      <family val="2"/>
    </font>
    <font>
      <sz val="14"/>
      <color theme="1"/>
      <name val="Calibri"/>
      <family val="2"/>
    </font>
    <font>
      <sz val="11"/>
      <color theme="4"/>
      <name val="Calibri"/>
      <family val="2"/>
    </font>
    <font>
      <sz val="10"/>
      <color theme="4"/>
      <name val="Calibri"/>
      <family val="2"/>
    </font>
    <font>
      <b/>
      <sz val="12"/>
      <color rgb="FF000000"/>
      <name val="Calibri"/>
      <family val="0"/>
    </font>
    <font>
      <sz val="8"/>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tint="-0.3499799966812134"/>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double"/>
      <top>
        <color indexed="63"/>
      </top>
      <bottom style="double"/>
    </border>
    <border>
      <left style="double"/>
      <right style="double"/>
      <top>
        <color indexed="63"/>
      </top>
      <bottom style="double"/>
    </border>
    <border>
      <left style="double"/>
      <right style="double"/>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double"/>
      <right style="double"/>
      <top>
        <color indexed="63"/>
      </top>
      <bottom>
        <color indexed="63"/>
      </bottom>
    </border>
    <border>
      <left style="double"/>
      <right style="thin"/>
      <top style="thin"/>
      <bottom style="double"/>
    </border>
    <border>
      <left>
        <color indexed="63"/>
      </left>
      <right>
        <color indexed="63"/>
      </right>
      <top>
        <color indexed="63"/>
      </top>
      <bottom style="double"/>
    </border>
    <border>
      <left>
        <color indexed="63"/>
      </left>
      <right style="thin"/>
      <top style="double"/>
      <bottom style="double"/>
    </border>
    <border>
      <left style="double"/>
      <right style="thin"/>
      <top>
        <color indexed="63"/>
      </top>
      <bottom style="double"/>
    </border>
    <border>
      <left style="thin"/>
      <right style="double"/>
      <top style="double"/>
      <bottom style="double"/>
    </border>
    <border>
      <left>
        <color indexed="63"/>
      </left>
      <right>
        <color indexed="63"/>
      </right>
      <top style="double"/>
      <bottom>
        <color indexed="63"/>
      </bottom>
    </border>
    <border>
      <left style="double"/>
      <right style="thin"/>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color indexed="63"/>
      </right>
      <top style="double"/>
      <bottom style="double"/>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thin"/>
      <top style="medium"/>
      <bottom style="mediu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style="thin"/>
      <top style="medium"/>
      <bottom style="thin"/>
    </border>
    <border>
      <left style="thin"/>
      <right>
        <color indexed="63"/>
      </right>
      <top style="thin"/>
      <bottom>
        <color indexed="63"/>
      </bottom>
    </border>
    <border>
      <left style="thin"/>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thin"/>
      <right style="double"/>
      <top style="double"/>
      <bottom>
        <color indexed="63"/>
      </bottom>
    </border>
    <border>
      <left style="thin"/>
      <right style="double"/>
      <top>
        <color indexed="63"/>
      </top>
      <bottom>
        <color indexed="63"/>
      </bottom>
    </border>
    <border>
      <left style="thin"/>
      <right style="medium"/>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double"/>
      <right style="thin"/>
      <top style="double"/>
      <bottom style="double"/>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thin"/>
    </border>
    <border>
      <left style="thin"/>
      <right style="medium"/>
      <top style="thin"/>
      <bottom style="medium"/>
    </border>
    <border>
      <left>
        <color indexed="63"/>
      </left>
      <right style="thin"/>
      <top>
        <color indexed="63"/>
      </top>
      <bottom style="thin"/>
    </border>
    <border>
      <left style="double"/>
      <right style="double"/>
      <top style="double"/>
      <bottom style="double"/>
    </border>
    <border>
      <left style="thin"/>
      <right style="thin"/>
      <top style="double"/>
      <bottom style="double"/>
    </border>
    <border>
      <left style="thin"/>
      <right style="thin"/>
      <top>
        <color indexed="63"/>
      </top>
      <bottom style="double"/>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color indexed="63"/>
      </left>
      <right style="thin"/>
      <top style="medium"/>
      <bottom style="medium"/>
    </border>
    <border>
      <left style="thin"/>
      <right style="medium"/>
      <top>
        <color indexed="63"/>
      </top>
      <bottom style="medium"/>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thin"/>
      <bottom style="thin"/>
    </border>
    <border>
      <left>
        <color indexed="63"/>
      </left>
      <right>
        <color indexed="63"/>
      </right>
      <top style="thin"/>
      <bottom style="thin"/>
    </border>
    <border>
      <left style="thin"/>
      <right style="double"/>
      <top style="thin"/>
      <bottom style="thin"/>
    </border>
    <border>
      <left style="thin"/>
      <right style="double"/>
      <top style="thin"/>
      <bottom>
        <color indexed="63"/>
      </bottom>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44">
    <xf numFmtId="0" fontId="0" fillId="0" borderId="0" xfId="0" applyFont="1" applyAlignment="1">
      <alignment/>
    </xf>
    <xf numFmtId="0" fontId="0" fillId="0" borderId="10" xfId="0" applyBorder="1" applyAlignment="1">
      <alignment/>
    </xf>
    <xf numFmtId="0" fontId="0" fillId="0" borderId="0" xfId="0" applyFont="1" applyAlignment="1">
      <alignment/>
    </xf>
    <xf numFmtId="0" fontId="63" fillId="0" borderId="0" xfId="0" applyFont="1" applyAlignment="1">
      <alignment/>
    </xf>
    <xf numFmtId="0" fontId="25" fillId="0" borderId="0" xfId="0" applyFont="1" applyBorder="1" applyAlignment="1">
      <alignment/>
    </xf>
    <xf numFmtId="0" fontId="26" fillId="0" borderId="0" xfId="0" applyFont="1" applyFill="1" applyBorder="1" applyAlignment="1">
      <alignment/>
    </xf>
    <xf numFmtId="0" fontId="0" fillId="0" borderId="0" xfId="0" applyAlignment="1">
      <alignment horizontal="center"/>
    </xf>
    <xf numFmtId="0" fontId="61" fillId="0" borderId="0" xfId="0" applyFont="1" applyAlignment="1">
      <alignment/>
    </xf>
    <xf numFmtId="0" fontId="27" fillId="0" borderId="0" xfId="0" applyFont="1" applyFill="1" applyBorder="1" applyAlignment="1">
      <alignment/>
    </xf>
    <xf numFmtId="43" fontId="0" fillId="0" borderId="0" xfId="0" applyNumberFormat="1" applyAlignment="1">
      <alignment horizontal="center"/>
    </xf>
    <xf numFmtId="0" fontId="64" fillId="0" borderId="0" xfId="0" applyFont="1" applyAlignment="1">
      <alignment/>
    </xf>
    <xf numFmtId="44" fontId="0" fillId="0" borderId="0" xfId="0" applyNumberFormat="1" applyAlignment="1">
      <alignment/>
    </xf>
    <xf numFmtId="43" fontId="0" fillId="0" borderId="0" xfId="0" applyNumberFormat="1" applyAlignment="1">
      <alignment/>
    </xf>
    <xf numFmtId="43" fontId="0" fillId="0" borderId="0" xfId="0" applyNumberFormat="1" applyFont="1" applyAlignment="1">
      <alignment/>
    </xf>
    <xf numFmtId="43" fontId="63" fillId="0" borderId="0" xfId="0" applyNumberFormat="1" applyFont="1" applyAlignment="1">
      <alignment/>
    </xf>
    <xf numFmtId="43" fontId="29" fillId="0" borderId="11" xfId="0" applyNumberFormat="1" applyFont="1" applyBorder="1" applyAlignment="1">
      <alignment horizontal="center" vertical="center"/>
    </xf>
    <xf numFmtId="0" fontId="29" fillId="0" borderId="12" xfId="0" applyFont="1" applyFill="1" applyBorder="1" applyAlignment="1">
      <alignment/>
    </xf>
    <xf numFmtId="0" fontId="30" fillId="0" borderId="13" xfId="0" applyFont="1" applyFill="1" applyBorder="1" applyAlignment="1">
      <alignment/>
    </xf>
    <xf numFmtId="43" fontId="31" fillId="0" borderId="14" xfId="0" applyNumberFormat="1" applyFont="1" applyBorder="1" applyAlignment="1">
      <alignment/>
    </xf>
    <xf numFmtId="43" fontId="31" fillId="0" borderId="15" xfId="0" applyNumberFormat="1" applyFont="1" applyBorder="1" applyAlignment="1">
      <alignment/>
    </xf>
    <xf numFmtId="43" fontId="29" fillId="0" borderId="16" xfId="0" applyNumberFormat="1" applyFont="1" applyFill="1" applyBorder="1" applyAlignment="1">
      <alignment/>
    </xf>
    <xf numFmtId="0" fontId="29" fillId="0" borderId="13" xfId="0" applyFont="1" applyFill="1" applyBorder="1" applyAlignment="1">
      <alignment/>
    </xf>
    <xf numFmtId="0" fontId="29" fillId="0" borderId="17" xfId="0" applyFont="1" applyFill="1" applyBorder="1" applyAlignment="1">
      <alignment/>
    </xf>
    <xf numFmtId="43" fontId="29" fillId="0" borderId="18" xfId="0" applyNumberFormat="1" applyFont="1" applyBorder="1" applyAlignment="1">
      <alignment horizontal="center" vertical="center"/>
    </xf>
    <xf numFmtId="43" fontId="29" fillId="0" borderId="19" xfId="0" applyNumberFormat="1" applyFont="1" applyFill="1" applyBorder="1" applyAlignment="1">
      <alignment/>
    </xf>
    <xf numFmtId="43" fontId="29" fillId="0" borderId="20" xfId="0" applyNumberFormat="1" applyFont="1" applyFill="1" applyBorder="1" applyAlignment="1">
      <alignment/>
    </xf>
    <xf numFmtId="43" fontId="29" fillId="0" borderId="21" xfId="0" applyNumberFormat="1" applyFont="1" applyBorder="1" applyAlignment="1">
      <alignment/>
    </xf>
    <xf numFmtId="43" fontId="29" fillId="0" borderId="22" xfId="0" applyNumberFormat="1" applyFont="1" applyBorder="1" applyAlignment="1">
      <alignment/>
    </xf>
    <xf numFmtId="43" fontId="31" fillId="0" borderId="23" xfId="0" applyNumberFormat="1" applyFont="1" applyBorder="1" applyAlignment="1">
      <alignment/>
    </xf>
    <xf numFmtId="43" fontId="29" fillId="0" borderId="24" xfId="0" applyNumberFormat="1" applyFont="1" applyBorder="1" applyAlignment="1">
      <alignment/>
    </xf>
    <xf numFmtId="43" fontId="29" fillId="0" borderId="25" xfId="0" applyNumberFormat="1" applyFont="1" applyBorder="1" applyAlignment="1">
      <alignment/>
    </xf>
    <xf numFmtId="43" fontId="31" fillId="0" borderId="0" xfId="0" applyNumberFormat="1" applyFont="1" applyBorder="1" applyAlignment="1">
      <alignment/>
    </xf>
    <xf numFmtId="43" fontId="29" fillId="0" borderId="26" xfId="0" applyNumberFormat="1" applyFont="1" applyBorder="1" applyAlignment="1">
      <alignment/>
    </xf>
    <xf numFmtId="43" fontId="29" fillId="0" borderId="27" xfId="0" applyNumberFormat="1" applyFont="1" applyBorder="1" applyAlignment="1">
      <alignment/>
    </xf>
    <xf numFmtId="43" fontId="29" fillId="0" borderId="28" xfId="0" applyNumberFormat="1" applyFont="1" applyFill="1" applyBorder="1" applyAlignment="1">
      <alignment/>
    </xf>
    <xf numFmtId="43" fontId="29" fillId="0" borderId="0" xfId="0" applyNumberFormat="1" applyFont="1" applyFill="1" applyBorder="1" applyAlignment="1">
      <alignment/>
    </xf>
    <xf numFmtId="43" fontId="29" fillId="0" borderId="29" xfId="0" applyNumberFormat="1" applyFont="1" applyFill="1" applyBorder="1" applyAlignment="1">
      <alignment/>
    </xf>
    <xf numFmtId="9" fontId="0" fillId="0" borderId="0" xfId="0" applyNumberFormat="1" applyAlignment="1">
      <alignment/>
    </xf>
    <xf numFmtId="9" fontId="0" fillId="0" borderId="0" xfId="0" applyNumberFormat="1" applyAlignment="1">
      <alignment horizontal="center"/>
    </xf>
    <xf numFmtId="9" fontId="0" fillId="0" borderId="10" xfId="0" applyNumberFormat="1" applyBorder="1" applyAlignment="1">
      <alignment/>
    </xf>
    <xf numFmtId="14" fontId="0" fillId="0" borderId="0" xfId="0" applyNumberFormat="1" applyAlignment="1">
      <alignment/>
    </xf>
    <xf numFmtId="0" fontId="0" fillId="0" borderId="0" xfId="0" applyAlignment="1">
      <alignment horizontal="right"/>
    </xf>
    <xf numFmtId="0" fontId="0" fillId="0" borderId="0" xfId="0" applyAlignment="1">
      <alignment horizontal="left"/>
    </xf>
    <xf numFmtId="43" fontId="65" fillId="0" borderId="0" xfId="0" applyNumberFormat="1" applyFont="1" applyBorder="1" applyAlignment="1">
      <alignment/>
    </xf>
    <xf numFmtId="43" fontId="66" fillId="0" borderId="19" xfId="0" applyNumberFormat="1" applyFont="1" applyFill="1" applyBorder="1" applyAlignment="1">
      <alignment/>
    </xf>
    <xf numFmtId="43" fontId="66" fillId="0" borderId="30" xfId="0" applyNumberFormat="1" applyFont="1" applyFill="1" applyBorder="1" applyAlignment="1">
      <alignment/>
    </xf>
    <xf numFmtId="43" fontId="66" fillId="0" borderId="31" xfId="0" applyNumberFormat="1" applyFont="1" applyFill="1" applyBorder="1" applyAlignment="1">
      <alignment/>
    </xf>
    <xf numFmtId="0" fontId="0" fillId="0" borderId="0" xfId="0" applyAlignment="1" applyProtection="1">
      <alignment/>
      <protection locked="0"/>
    </xf>
    <xf numFmtId="0" fontId="0" fillId="0" borderId="32" xfId="0"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0" fillId="0" borderId="0" xfId="0" applyAlignment="1" applyProtection="1">
      <alignment/>
      <protection/>
    </xf>
    <xf numFmtId="0" fontId="63" fillId="0" borderId="35" xfId="0" applyFont="1" applyBorder="1" applyAlignment="1" applyProtection="1">
      <alignment/>
      <protection/>
    </xf>
    <xf numFmtId="0" fontId="63" fillId="0" borderId="35" xfId="0" applyFont="1" applyBorder="1" applyAlignment="1" applyProtection="1">
      <alignment horizontal="center"/>
      <protection/>
    </xf>
    <xf numFmtId="0" fontId="0" fillId="0" borderId="36" xfId="0" applyBorder="1" applyAlignment="1" applyProtection="1">
      <alignment/>
      <protection/>
    </xf>
    <xf numFmtId="0" fontId="64" fillId="0" borderId="0" xfId="0" applyFont="1" applyAlignment="1" applyProtection="1">
      <alignment/>
      <protection/>
    </xf>
    <xf numFmtId="44" fontId="0" fillId="0" borderId="0" xfId="0" applyNumberFormat="1" applyAlignment="1" applyProtection="1">
      <alignment/>
      <protection/>
    </xf>
    <xf numFmtId="0" fontId="67" fillId="0" borderId="0" xfId="0" applyFont="1" applyAlignment="1" applyProtection="1">
      <alignment/>
      <protection/>
    </xf>
    <xf numFmtId="44" fontId="0" fillId="0" borderId="10" xfId="0" applyNumberFormat="1" applyBorder="1" applyAlignment="1" applyProtection="1">
      <alignment/>
      <protection/>
    </xf>
    <xf numFmtId="0" fontId="68"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64" fillId="0" borderId="0" xfId="0" applyFont="1" applyAlignment="1" applyProtection="1">
      <alignment vertical="center" wrapText="1"/>
      <protection locked="0"/>
    </xf>
    <xf numFmtId="0" fontId="61" fillId="0" borderId="0" xfId="0" applyFont="1" applyAlignment="1" applyProtection="1">
      <alignment horizontal="center" vertical="center" wrapText="1"/>
      <protection locked="0"/>
    </xf>
    <xf numFmtId="0" fontId="69" fillId="0" borderId="0" xfId="0" applyFont="1" applyAlignment="1" applyProtection="1">
      <alignment vertical="center"/>
      <protection locked="0"/>
    </xf>
    <xf numFmtId="0" fontId="0" fillId="0" borderId="34" xfId="0" applyBorder="1" applyAlignment="1" applyProtection="1">
      <alignment horizontal="center"/>
      <protection/>
    </xf>
    <xf numFmtId="43" fontId="64" fillId="0" borderId="37" xfId="0" applyNumberFormat="1" applyFont="1" applyBorder="1" applyAlignment="1" applyProtection="1">
      <alignment/>
      <protection/>
    </xf>
    <xf numFmtId="43" fontId="0" fillId="0" borderId="36" xfId="0" applyNumberFormat="1" applyBorder="1" applyAlignment="1" applyProtection="1">
      <alignment/>
      <protection/>
    </xf>
    <xf numFmtId="43" fontId="0" fillId="0" borderId="32" xfId="0" applyNumberFormat="1" applyBorder="1" applyAlignment="1" applyProtection="1">
      <alignment/>
      <protection/>
    </xf>
    <xf numFmtId="0" fontId="0" fillId="0" borderId="38" xfId="0"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43" fontId="0" fillId="0" borderId="0" xfId="0" applyNumberFormat="1" applyBorder="1" applyAlignment="1" applyProtection="1">
      <alignment horizontal="center"/>
      <protection/>
    </xf>
    <xf numFmtId="43" fontId="63" fillId="0" borderId="39" xfId="0" applyNumberFormat="1" applyFont="1" applyFill="1" applyBorder="1" applyAlignment="1" applyProtection="1">
      <alignment horizontal="center"/>
      <protection/>
    </xf>
    <xf numFmtId="0" fontId="63" fillId="0" borderId="40" xfId="0" applyFont="1" applyBorder="1" applyAlignment="1" applyProtection="1">
      <alignment horizontal="center"/>
      <protection/>
    </xf>
    <xf numFmtId="43" fontId="63" fillId="0" borderId="35" xfId="0" applyNumberFormat="1" applyFont="1" applyBorder="1" applyAlignment="1" applyProtection="1">
      <alignment horizontal="center"/>
      <protection/>
    </xf>
    <xf numFmtId="43" fontId="0" fillId="0" borderId="41" xfId="0" applyNumberFormat="1" applyBorder="1" applyAlignment="1" applyProtection="1">
      <alignment/>
      <protection/>
    </xf>
    <xf numFmtId="14" fontId="70" fillId="0" borderId="42" xfId="0" applyNumberFormat="1" applyFont="1" applyBorder="1" applyAlignment="1" applyProtection="1">
      <alignment horizontal="center"/>
      <protection/>
    </xf>
    <xf numFmtId="0" fontId="70" fillId="0" borderId="41" xfId="0" applyFont="1" applyBorder="1" applyAlignment="1" applyProtection="1">
      <alignment/>
      <protection/>
    </xf>
    <xf numFmtId="0" fontId="70" fillId="0" borderId="41" xfId="0" applyFont="1" applyBorder="1" applyAlignment="1" applyProtection="1">
      <alignment horizontal="center"/>
      <protection/>
    </xf>
    <xf numFmtId="43" fontId="70" fillId="0" borderId="41" xfId="0" applyNumberFormat="1" applyFont="1" applyBorder="1" applyAlignment="1" applyProtection="1">
      <alignment horizontal="center"/>
      <protection/>
    </xf>
    <xf numFmtId="14" fontId="70" fillId="0" borderId="42" xfId="0" applyNumberFormat="1" applyFont="1" applyBorder="1" applyAlignment="1" applyProtection="1">
      <alignment/>
      <protection/>
    </xf>
    <xf numFmtId="43" fontId="70" fillId="0" borderId="41" xfId="0" applyNumberFormat="1" applyFont="1" applyBorder="1" applyAlignment="1" applyProtection="1">
      <alignment/>
      <protection/>
    </xf>
    <xf numFmtId="43" fontId="70" fillId="0" borderId="43" xfId="0" applyNumberFormat="1" applyFont="1" applyBorder="1" applyAlignment="1" applyProtection="1">
      <alignment/>
      <protection/>
    </xf>
    <xf numFmtId="43" fontId="70" fillId="0" borderId="10" xfId="0" applyNumberFormat="1" applyFont="1" applyBorder="1" applyAlignment="1" applyProtection="1">
      <alignment/>
      <protection/>
    </xf>
    <xf numFmtId="43" fontId="70" fillId="0" borderId="44" xfId="0" applyNumberFormat="1" applyFont="1" applyBorder="1" applyAlignment="1" applyProtection="1">
      <alignment/>
      <protection/>
    </xf>
    <xf numFmtId="43" fontId="70" fillId="0" borderId="45" xfId="0" applyNumberFormat="1" applyFont="1" applyBorder="1" applyAlignment="1" applyProtection="1">
      <alignment/>
      <protection/>
    </xf>
    <xf numFmtId="0" fontId="70" fillId="0" borderId="46" xfId="0" applyFont="1" applyBorder="1" applyAlignment="1" applyProtection="1">
      <alignment/>
      <protection/>
    </xf>
    <xf numFmtId="0" fontId="70" fillId="0" borderId="47" xfId="0" applyFont="1" applyBorder="1" applyAlignment="1" applyProtection="1">
      <alignment/>
      <protection/>
    </xf>
    <xf numFmtId="44" fontId="70" fillId="0" borderId="0" xfId="0" applyNumberFormat="1" applyFont="1" applyAlignment="1" applyProtection="1">
      <alignment/>
      <protection/>
    </xf>
    <xf numFmtId="14" fontId="70" fillId="0" borderId="43" xfId="0" applyNumberFormat="1" applyFont="1" applyBorder="1" applyAlignment="1" applyProtection="1">
      <alignment horizontal="center"/>
      <protection/>
    </xf>
    <xf numFmtId="0" fontId="70" fillId="0" borderId="10" xfId="0" applyFont="1" applyBorder="1" applyAlignment="1" applyProtection="1">
      <alignment/>
      <protection/>
    </xf>
    <xf numFmtId="0" fontId="70" fillId="0" borderId="10" xfId="0" applyFont="1" applyBorder="1" applyAlignment="1" applyProtection="1">
      <alignment horizontal="center"/>
      <protection/>
    </xf>
    <xf numFmtId="43" fontId="70" fillId="0" borderId="10" xfId="0" applyNumberFormat="1" applyFont="1" applyBorder="1" applyAlignment="1" applyProtection="1">
      <alignment horizontal="center"/>
      <protection/>
    </xf>
    <xf numFmtId="14" fontId="70" fillId="0" borderId="43" xfId="0" applyNumberFormat="1" applyFont="1" applyBorder="1" applyAlignment="1" applyProtection="1">
      <alignment/>
      <protection/>
    </xf>
    <xf numFmtId="0" fontId="0" fillId="0" borderId="43" xfId="0"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43" fontId="0" fillId="0" borderId="10" xfId="0" applyNumberFormat="1" applyBorder="1" applyAlignment="1" applyProtection="1">
      <alignment horizontal="center"/>
      <protection/>
    </xf>
    <xf numFmtId="0" fontId="69" fillId="0" borderId="0" xfId="0" applyFont="1" applyAlignment="1" applyProtection="1">
      <alignment vertical="center"/>
      <protection/>
    </xf>
    <xf numFmtId="0" fontId="71" fillId="0" borderId="0" xfId="0" applyFont="1" applyAlignment="1" applyProtection="1">
      <alignment vertical="center"/>
      <protection/>
    </xf>
    <xf numFmtId="14" fontId="0" fillId="0" borderId="43" xfId="0" applyNumberFormat="1" applyBorder="1" applyAlignment="1" applyProtection="1">
      <alignment/>
      <protection/>
    </xf>
    <xf numFmtId="43" fontId="0" fillId="0" borderId="10" xfId="0" applyNumberFormat="1" applyBorder="1" applyAlignment="1" applyProtection="1">
      <alignment/>
      <protection/>
    </xf>
    <xf numFmtId="43" fontId="0" fillId="0" borderId="44" xfId="0" applyNumberFormat="1" applyBorder="1" applyAlignment="1" applyProtection="1">
      <alignment/>
      <protection/>
    </xf>
    <xf numFmtId="43" fontId="0" fillId="0" borderId="43" xfId="0" applyNumberFormat="1" applyBorder="1" applyAlignment="1" applyProtection="1">
      <alignment/>
      <protection/>
    </xf>
    <xf numFmtId="43" fontId="0" fillId="0" borderId="45" xfId="0" applyNumberFormat="1"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44" fontId="69" fillId="0" borderId="0" xfId="0" applyNumberFormat="1" applyFont="1" applyAlignment="1" applyProtection="1">
      <alignment vertical="center"/>
      <protection/>
    </xf>
    <xf numFmtId="0" fontId="0" fillId="0" borderId="48" xfId="0" applyBorder="1" applyAlignment="1" applyProtection="1">
      <alignment horizontal="center"/>
      <protection/>
    </xf>
    <xf numFmtId="0" fontId="0" fillId="0" borderId="49" xfId="0" applyBorder="1" applyAlignment="1" applyProtection="1">
      <alignment/>
      <protection/>
    </xf>
    <xf numFmtId="0" fontId="0" fillId="0" borderId="49" xfId="0" applyBorder="1" applyAlignment="1" applyProtection="1">
      <alignment horizontal="center"/>
      <protection/>
    </xf>
    <xf numFmtId="43" fontId="0" fillId="0" borderId="49" xfId="0" applyNumberFormat="1" applyBorder="1" applyAlignment="1" applyProtection="1">
      <alignment/>
      <protection/>
    </xf>
    <xf numFmtId="43" fontId="0" fillId="0" borderId="50" xfId="0" applyNumberFormat="1" applyBorder="1" applyAlignment="1" applyProtection="1">
      <alignment/>
      <protection/>
    </xf>
    <xf numFmtId="43" fontId="0" fillId="0" borderId="51" xfId="0" applyNumberFormat="1" applyBorder="1" applyAlignment="1" applyProtection="1">
      <alignment/>
      <protection/>
    </xf>
    <xf numFmtId="43" fontId="0" fillId="0" borderId="52" xfId="0" applyNumberFormat="1" applyBorder="1" applyAlignment="1" applyProtection="1">
      <alignment/>
      <protection/>
    </xf>
    <xf numFmtId="43" fontId="0" fillId="0" borderId="53" xfId="0" applyNumberForma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43" fontId="0" fillId="0" borderId="56" xfId="0" applyNumberFormat="1" applyBorder="1" applyAlignment="1" applyProtection="1">
      <alignment horizontal="center"/>
      <protection/>
    </xf>
    <xf numFmtId="43" fontId="0" fillId="0" borderId="56" xfId="0" applyNumberFormat="1" applyBorder="1" applyAlignment="1" applyProtection="1">
      <alignment/>
      <protection/>
    </xf>
    <xf numFmtId="43" fontId="0" fillId="0" borderId="57" xfId="0" applyNumberFormat="1" applyBorder="1" applyAlignment="1" applyProtection="1">
      <alignment/>
      <protection/>
    </xf>
    <xf numFmtId="43" fontId="0" fillId="0" borderId="58" xfId="0" applyNumberFormat="1" applyBorder="1" applyAlignment="1" applyProtection="1">
      <alignment/>
      <protection/>
    </xf>
    <xf numFmtId="43" fontId="0" fillId="0" borderId="59" xfId="0" applyNumberFormat="1" applyBorder="1"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0" xfId="0" applyAlignment="1" applyProtection="1">
      <alignment horizontal="left"/>
      <protection/>
    </xf>
    <xf numFmtId="43" fontId="0" fillId="0" borderId="60" xfId="0" applyNumberFormat="1" applyBorder="1" applyAlignment="1" applyProtection="1">
      <alignment horizontal="center"/>
      <protection/>
    </xf>
    <xf numFmtId="43" fontId="63" fillId="0" borderId="60" xfId="0" applyNumberFormat="1" applyFont="1" applyBorder="1" applyAlignment="1" applyProtection="1">
      <alignment horizontal="center"/>
      <protection/>
    </xf>
    <xf numFmtId="0" fontId="0" fillId="0" borderId="34" xfId="0" applyBorder="1" applyAlignment="1" applyProtection="1">
      <alignment horizontal="left"/>
      <protection/>
    </xf>
    <xf numFmtId="43" fontId="63" fillId="0" borderId="54" xfId="0" applyNumberFormat="1" applyFont="1" applyBorder="1" applyAlignment="1" applyProtection="1">
      <alignment horizontal="center"/>
      <protection/>
    </xf>
    <xf numFmtId="43" fontId="63" fillId="0" borderId="0" xfId="0" applyNumberFormat="1" applyFont="1" applyFill="1" applyBorder="1" applyAlignment="1" applyProtection="1">
      <alignment horizontal="center"/>
      <protection/>
    </xf>
    <xf numFmtId="43" fontId="64" fillId="0" borderId="36" xfId="0" applyNumberFormat="1" applyFont="1" applyBorder="1" applyAlignment="1" applyProtection="1">
      <alignment/>
      <protection/>
    </xf>
    <xf numFmtId="0" fontId="72" fillId="0" borderId="36" xfId="0" applyFont="1" applyBorder="1" applyAlignment="1" applyProtection="1">
      <alignment horizontal="left"/>
      <protection/>
    </xf>
    <xf numFmtId="0" fontId="72" fillId="0" borderId="32" xfId="0" applyFont="1" applyBorder="1" applyAlignment="1" applyProtection="1">
      <alignment horizontal="left"/>
      <protection/>
    </xf>
    <xf numFmtId="43" fontId="63" fillId="0" borderId="61" xfId="0" applyNumberFormat="1" applyFont="1" applyFill="1" applyBorder="1" applyAlignment="1" applyProtection="1">
      <alignment horizontal="center"/>
      <protection/>
    </xf>
    <xf numFmtId="43" fontId="70" fillId="0" borderId="46" xfId="0" applyNumberFormat="1" applyFont="1" applyBorder="1" applyAlignment="1" applyProtection="1">
      <alignment horizontal="center"/>
      <protection/>
    </xf>
    <xf numFmtId="43" fontId="0" fillId="0" borderId="46" xfId="0" applyNumberFormat="1" applyBorder="1" applyAlignment="1" applyProtection="1">
      <alignment horizontal="center"/>
      <protection/>
    </xf>
    <xf numFmtId="43" fontId="0" fillId="0" borderId="54" xfId="0" applyNumberFormat="1" applyBorder="1" applyAlignment="1" applyProtection="1">
      <alignment horizontal="center"/>
      <protection/>
    </xf>
    <xf numFmtId="43" fontId="0" fillId="0" borderId="62" xfId="0" applyNumberFormat="1" applyBorder="1" applyAlignment="1" applyProtection="1">
      <alignment horizontal="center"/>
      <protection/>
    </xf>
    <xf numFmtId="43" fontId="70" fillId="0" borderId="63" xfId="0" applyNumberFormat="1" applyFont="1" applyBorder="1" applyAlignment="1" applyProtection="1">
      <alignment/>
      <protection/>
    </xf>
    <xf numFmtId="43" fontId="70" fillId="0" borderId="46" xfId="0" applyNumberFormat="1" applyFont="1" applyBorder="1" applyAlignment="1" applyProtection="1">
      <alignment/>
      <protection/>
    </xf>
    <xf numFmtId="43" fontId="0" fillId="0" borderId="46" xfId="0" applyNumberFormat="1" applyBorder="1" applyAlignment="1" applyProtection="1">
      <alignment/>
      <protection/>
    </xf>
    <xf numFmtId="43" fontId="0" fillId="0" borderId="54" xfId="0" applyNumberFormat="1" applyBorder="1" applyAlignment="1" applyProtection="1">
      <alignment/>
      <protection/>
    </xf>
    <xf numFmtId="43" fontId="70" fillId="0" borderId="64" xfId="0" applyNumberFormat="1" applyFont="1" applyBorder="1" applyAlignment="1" applyProtection="1">
      <alignment/>
      <protection/>
    </xf>
    <xf numFmtId="43" fontId="63" fillId="0" borderId="49" xfId="0" applyNumberFormat="1" applyFont="1" applyBorder="1" applyAlignment="1" applyProtection="1">
      <alignment horizontal="center"/>
      <protection/>
    </xf>
    <xf numFmtId="43" fontId="25" fillId="0" borderId="41" xfId="0" applyNumberFormat="1" applyFont="1" applyBorder="1" applyAlignment="1" applyProtection="1">
      <alignment/>
      <protection/>
    </xf>
    <xf numFmtId="43" fontId="25" fillId="0" borderId="39" xfId="0" applyNumberFormat="1" applyFont="1" applyBorder="1" applyAlignment="1" applyProtection="1">
      <alignment/>
      <protection/>
    </xf>
    <xf numFmtId="43" fontId="73" fillId="0" borderId="10" xfId="0" applyNumberFormat="1" applyFont="1" applyBorder="1" applyAlignment="1" applyProtection="1">
      <alignment/>
      <protection/>
    </xf>
    <xf numFmtId="14" fontId="0" fillId="0" borderId="50" xfId="0" applyNumberFormat="1" applyBorder="1" applyAlignment="1" applyProtection="1">
      <alignment/>
      <protection/>
    </xf>
    <xf numFmtId="0" fontId="0" fillId="0" borderId="51" xfId="0" applyBorder="1" applyAlignment="1" applyProtection="1">
      <alignment/>
      <protection/>
    </xf>
    <xf numFmtId="0" fontId="0" fillId="0" borderId="51" xfId="0" applyBorder="1" applyAlignment="1" applyProtection="1">
      <alignment horizontal="center"/>
      <protection/>
    </xf>
    <xf numFmtId="43" fontId="0" fillId="0" borderId="65" xfId="0" applyNumberFormat="1" applyBorder="1" applyAlignment="1" applyProtection="1">
      <alignment/>
      <protection/>
    </xf>
    <xf numFmtId="43" fontId="0" fillId="0" borderId="63" xfId="0" applyNumberFormat="1" applyBorder="1" applyAlignment="1" applyProtection="1">
      <alignment/>
      <protection/>
    </xf>
    <xf numFmtId="43" fontId="0" fillId="33" borderId="41" xfId="0" applyNumberFormat="1" applyFill="1" applyBorder="1" applyAlignment="1" applyProtection="1">
      <alignment/>
      <protection/>
    </xf>
    <xf numFmtId="43" fontId="0" fillId="33" borderId="10" xfId="0" applyNumberFormat="1" applyFill="1" applyBorder="1" applyAlignment="1" applyProtection="1">
      <alignment/>
      <protection/>
    </xf>
    <xf numFmtId="43" fontId="0" fillId="33" borderId="49" xfId="0" applyNumberFormat="1" applyFill="1" applyBorder="1" applyAlignment="1" applyProtection="1">
      <alignment/>
      <protection/>
    </xf>
    <xf numFmtId="43" fontId="25" fillId="33" borderId="41" xfId="0" applyNumberFormat="1" applyFont="1" applyFill="1" applyBorder="1" applyAlignment="1" applyProtection="1">
      <alignment/>
      <protection/>
    </xf>
    <xf numFmtId="2" fontId="0" fillId="0" borderId="0" xfId="0" applyNumberFormat="1" applyAlignment="1">
      <alignment/>
    </xf>
    <xf numFmtId="43" fontId="29" fillId="0" borderId="0" xfId="0" applyNumberFormat="1" applyFont="1" applyBorder="1" applyAlignment="1">
      <alignment/>
    </xf>
    <xf numFmtId="43" fontId="29" fillId="0" borderId="66" xfId="0" applyNumberFormat="1" applyFont="1" applyBorder="1" applyAlignment="1">
      <alignment/>
    </xf>
    <xf numFmtId="0" fontId="29" fillId="0" borderId="0" xfId="0" applyFont="1" applyFill="1" applyBorder="1" applyAlignment="1">
      <alignment/>
    </xf>
    <xf numFmtId="0" fontId="29" fillId="0" borderId="67" xfId="0" applyFont="1" applyFill="1" applyBorder="1" applyAlignment="1">
      <alignment/>
    </xf>
    <xf numFmtId="43" fontId="29" fillId="0" borderId="23" xfId="0" applyNumberFormat="1" applyFont="1" applyFill="1" applyBorder="1" applyAlignment="1">
      <alignment/>
    </xf>
    <xf numFmtId="0" fontId="29" fillId="0" borderId="28" xfId="0" applyFont="1" applyFill="1" applyBorder="1" applyAlignment="1">
      <alignment/>
    </xf>
    <xf numFmtId="43" fontId="29" fillId="0" borderId="19" xfId="0" applyNumberFormat="1" applyFont="1" applyFill="1" applyBorder="1" applyAlignment="1">
      <alignment/>
    </xf>
    <xf numFmtId="0" fontId="29" fillId="0" borderId="68" xfId="0" applyFont="1" applyFill="1" applyBorder="1" applyAlignment="1">
      <alignment/>
    </xf>
    <xf numFmtId="43" fontId="29" fillId="0" borderId="14" xfId="0" applyNumberFormat="1" applyFont="1" applyFill="1" applyBorder="1" applyAlignment="1">
      <alignment/>
    </xf>
    <xf numFmtId="43" fontId="29" fillId="0" borderId="15" xfId="0" applyNumberFormat="1" applyFont="1" applyFill="1" applyBorder="1" applyAlignment="1">
      <alignment/>
    </xf>
    <xf numFmtId="43" fontId="29" fillId="0" borderId="16" xfId="0" applyNumberFormat="1" applyFont="1" applyFill="1" applyBorder="1" applyAlignment="1">
      <alignment/>
    </xf>
    <xf numFmtId="43" fontId="29" fillId="0" borderId="28" xfId="0" applyNumberFormat="1" applyFont="1" applyFill="1" applyBorder="1" applyAlignment="1">
      <alignment/>
    </xf>
    <xf numFmtId="43" fontId="29" fillId="0" borderId="69" xfId="0" applyNumberFormat="1" applyFont="1" applyBorder="1" applyAlignment="1">
      <alignment/>
    </xf>
    <xf numFmtId="43" fontId="29" fillId="0" borderId="70" xfId="0" applyNumberFormat="1" applyFont="1" applyBorder="1" applyAlignment="1">
      <alignment/>
    </xf>
    <xf numFmtId="164" fontId="74" fillId="0" borderId="34" xfId="0" applyNumberFormat="1" applyFont="1" applyBorder="1" applyAlignment="1" applyProtection="1">
      <alignment horizontal="left"/>
      <protection/>
    </xf>
    <xf numFmtId="43" fontId="31" fillId="0" borderId="67" xfId="0" applyNumberFormat="1" applyFont="1" applyFill="1" applyBorder="1" applyAlignment="1">
      <alignment/>
    </xf>
    <xf numFmtId="43" fontId="31" fillId="0" borderId="68" xfId="0" applyNumberFormat="1" applyFont="1" applyFill="1" applyBorder="1" applyAlignment="1">
      <alignment/>
    </xf>
    <xf numFmtId="43" fontId="31" fillId="0" borderId="28" xfId="0" applyNumberFormat="1" applyFont="1" applyFill="1" applyBorder="1" applyAlignment="1">
      <alignment/>
    </xf>
    <xf numFmtId="43" fontId="29" fillId="0" borderId="11" xfId="0" applyNumberFormat="1" applyFont="1" applyFill="1" applyBorder="1" applyAlignment="1">
      <alignment/>
    </xf>
    <xf numFmtId="44" fontId="25" fillId="0" borderId="0" xfId="0" applyNumberFormat="1" applyFont="1" applyAlignment="1" applyProtection="1">
      <alignment/>
      <protection/>
    </xf>
    <xf numFmtId="0" fontId="0" fillId="0" borderId="0" xfId="0" applyBorder="1" applyAlignment="1" applyProtection="1">
      <alignment horizontal="left"/>
      <protection/>
    </xf>
    <xf numFmtId="43" fontId="70" fillId="0" borderId="0" xfId="0" applyNumberFormat="1" applyFont="1" applyBorder="1" applyAlignment="1" applyProtection="1">
      <alignment horizontal="center"/>
      <protection/>
    </xf>
    <xf numFmtId="43" fontId="70" fillId="0" borderId="63" xfId="0" applyNumberFormat="1" applyFont="1" applyBorder="1" applyAlignment="1" applyProtection="1">
      <alignment horizontal="center"/>
      <protection/>
    </xf>
    <xf numFmtId="164" fontId="74" fillId="0" borderId="38" xfId="0" applyNumberFormat="1" applyFont="1" applyBorder="1" applyAlignment="1" applyProtection="1">
      <alignment horizontal="left"/>
      <protection/>
    </xf>
    <xf numFmtId="43" fontId="0" fillId="0" borderId="38" xfId="0" applyNumberFormat="1" applyBorder="1" applyAlignment="1" applyProtection="1">
      <alignment horizontal="center"/>
      <protection/>
    </xf>
    <xf numFmtId="0" fontId="0" fillId="0" borderId="38" xfId="0" applyBorder="1" applyAlignment="1" applyProtection="1">
      <alignment horizontal="left"/>
      <protection/>
    </xf>
    <xf numFmtId="43" fontId="63" fillId="0" borderId="38" xfId="0" applyNumberFormat="1" applyFont="1" applyBorder="1" applyAlignment="1" applyProtection="1">
      <alignment horizontal="center"/>
      <protection/>
    </xf>
    <xf numFmtId="43" fontId="70" fillId="0" borderId="38" xfId="0" applyNumberFormat="1" applyFont="1" applyBorder="1" applyAlignment="1" applyProtection="1">
      <alignment horizontal="center"/>
      <protection/>
    </xf>
    <xf numFmtId="164" fontId="74" fillId="0" borderId="0" xfId="0" applyNumberFormat="1" applyFont="1" applyBorder="1" applyAlignment="1" applyProtection="1">
      <alignment horizontal="left"/>
      <protection/>
    </xf>
    <xf numFmtId="43" fontId="63" fillId="0" borderId="0" xfId="0" applyNumberFormat="1" applyFont="1" applyBorder="1" applyAlignment="1" applyProtection="1">
      <alignment horizontal="center"/>
      <protection/>
    </xf>
    <xf numFmtId="43" fontId="0" fillId="0" borderId="0" xfId="0" applyNumberFormat="1" applyBorder="1" applyAlignment="1">
      <alignment horizontal="center"/>
    </xf>
    <xf numFmtId="43" fontId="25" fillId="0" borderId="71" xfId="0" applyNumberFormat="1" applyFont="1" applyBorder="1" applyAlignment="1" applyProtection="1">
      <alignment/>
      <protection/>
    </xf>
    <xf numFmtId="43" fontId="29" fillId="0" borderId="67" xfId="0" applyNumberFormat="1" applyFont="1" applyBorder="1" applyAlignment="1">
      <alignment/>
    </xf>
    <xf numFmtId="43" fontId="29" fillId="0" borderId="68" xfId="0" applyNumberFormat="1" applyFont="1" applyBorder="1" applyAlignment="1">
      <alignment/>
    </xf>
    <xf numFmtId="43" fontId="29" fillId="0" borderId="28" xfId="0" applyNumberFormat="1" applyFont="1" applyBorder="1" applyAlignment="1">
      <alignment/>
    </xf>
    <xf numFmtId="0" fontId="75" fillId="0" borderId="0" xfId="0" applyFont="1" applyBorder="1" applyAlignment="1" applyProtection="1">
      <alignment horizontal="center" vertical="center" wrapText="1"/>
      <protection/>
    </xf>
    <xf numFmtId="0" fontId="70" fillId="0" borderId="0" xfId="0" applyFont="1" applyBorder="1" applyAlignment="1" applyProtection="1">
      <alignment/>
      <protection/>
    </xf>
    <xf numFmtId="0" fontId="0" fillId="0" borderId="0" xfId="0" applyFont="1" applyAlignment="1" applyProtection="1">
      <alignment/>
      <protection/>
    </xf>
    <xf numFmtId="0" fontId="26" fillId="0" borderId="18" xfId="0" applyFont="1" applyBorder="1" applyAlignment="1" applyProtection="1">
      <alignment horizontal="center" vertical="center"/>
      <protection/>
    </xf>
    <xf numFmtId="0" fontId="26" fillId="0" borderId="11" xfId="0" applyFont="1" applyBorder="1" applyAlignment="1" applyProtection="1">
      <alignment horizontal="center" vertical="center"/>
      <protection/>
    </xf>
    <xf numFmtId="0" fontId="26" fillId="0" borderId="12" xfId="0" applyFont="1" applyFill="1" applyBorder="1" applyAlignment="1" applyProtection="1">
      <alignment/>
      <protection/>
    </xf>
    <xf numFmtId="43" fontId="29" fillId="0" borderId="20" xfId="0" applyNumberFormat="1" applyFont="1" applyFill="1" applyBorder="1" applyAlignment="1" applyProtection="1">
      <alignment/>
      <protection/>
    </xf>
    <xf numFmtId="0" fontId="26" fillId="0" borderId="21" xfId="0" applyFont="1" applyBorder="1" applyAlignment="1" applyProtection="1">
      <alignment/>
      <protection/>
    </xf>
    <xf numFmtId="0" fontId="26" fillId="0" borderId="22" xfId="0" applyFont="1" applyBorder="1" applyAlignment="1" applyProtection="1">
      <alignment/>
      <protection/>
    </xf>
    <xf numFmtId="0" fontId="27" fillId="0" borderId="13" xfId="0" applyFont="1" applyFill="1" applyBorder="1" applyAlignment="1" applyProtection="1">
      <alignment/>
      <protection/>
    </xf>
    <xf numFmtId="0" fontId="25" fillId="0" borderId="17" xfId="0" applyFont="1" applyBorder="1" applyAlignment="1" applyProtection="1">
      <alignment/>
      <protection/>
    </xf>
    <xf numFmtId="43" fontId="25" fillId="0" borderId="17" xfId="0" applyNumberFormat="1" applyFont="1" applyBorder="1" applyAlignment="1" applyProtection="1">
      <alignment/>
      <protection/>
    </xf>
    <xf numFmtId="4" fontId="25" fillId="0" borderId="15" xfId="0" applyNumberFormat="1" applyFont="1" applyBorder="1" applyAlignment="1" applyProtection="1">
      <alignment/>
      <protection/>
    </xf>
    <xf numFmtId="0" fontId="25" fillId="0" borderId="15" xfId="0" applyFont="1" applyBorder="1" applyAlignment="1" applyProtection="1">
      <alignment/>
      <protection/>
    </xf>
    <xf numFmtId="0" fontId="26" fillId="0" borderId="16" xfId="0" applyFont="1" applyFill="1" applyBorder="1" applyAlignment="1" applyProtection="1">
      <alignment/>
      <protection/>
    </xf>
    <xf numFmtId="0" fontId="26" fillId="0" borderId="19" xfId="0" applyFont="1" applyFill="1" applyBorder="1" applyAlignment="1" applyProtection="1">
      <alignment/>
      <protection/>
    </xf>
    <xf numFmtId="0" fontId="25" fillId="0" borderId="0" xfId="0" applyFont="1" applyBorder="1" applyAlignment="1" applyProtection="1">
      <alignment/>
      <protection/>
    </xf>
    <xf numFmtId="0" fontId="26" fillId="0" borderId="26" xfId="0" applyFont="1" applyBorder="1" applyAlignment="1" applyProtection="1">
      <alignment/>
      <protection/>
    </xf>
    <xf numFmtId="0" fontId="26" fillId="0" borderId="27" xfId="0" applyFont="1" applyBorder="1" applyAlignment="1" applyProtection="1">
      <alignment/>
      <protection/>
    </xf>
    <xf numFmtId="0" fontId="26" fillId="0" borderId="66" xfId="0" applyFont="1" applyBorder="1" applyAlignment="1" applyProtection="1">
      <alignment/>
      <protection/>
    </xf>
    <xf numFmtId="0" fontId="29" fillId="0" borderId="13" xfId="0" applyFont="1" applyFill="1" applyBorder="1" applyAlignment="1" applyProtection="1">
      <alignment/>
      <protection/>
    </xf>
    <xf numFmtId="43" fontId="31" fillId="0" borderId="67" xfId="0" applyNumberFormat="1" applyFont="1" applyFill="1" applyBorder="1" applyAlignment="1" applyProtection="1">
      <alignment/>
      <protection/>
    </xf>
    <xf numFmtId="43" fontId="31" fillId="0" borderId="23" xfId="0" applyNumberFormat="1" applyFont="1" applyBorder="1" applyAlignment="1" applyProtection="1">
      <alignment/>
      <protection/>
    </xf>
    <xf numFmtId="43" fontId="31" fillId="0" borderId="72" xfId="0" applyNumberFormat="1" applyFont="1" applyFill="1" applyBorder="1" applyAlignment="1" applyProtection="1">
      <alignment/>
      <protection/>
    </xf>
    <xf numFmtId="43" fontId="31" fillId="0" borderId="14" xfId="0" applyNumberFormat="1" applyFont="1" applyBorder="1" applyAlignment="1" applyProtection="1">
      <alignment/>
      <protection/>
    </xf>
    <xf numFmtId="43" fontId="31" fillId="0" borderId="23" xfId="0" applyNumberFormat="1" applyFont="1" applyFill="1" applyBorder="1" applyAlignment="1" applyProtection="1">
      <alignment/>
      <protection/>
    </xf>
    <xf numFmtId="43" fontId="29" fillId="0" borderId="24" xfId="0" applyNumberFormat="1" applyFont="1" applyBorder="1" applyAlignment="1" applyProtection="1">
      <alignment/>
      <protection/>
    </xf>
    <xf numFmtId="43" fontId="29" fillId="0" borderId="69" xfId="0" applyNumberFormat="1" applyFont="1" applyBorder="1" applyAlignment="1" applyProtection="1">
      <alignment/>
      <protection/>
    </xf>
    <xf numFmtId="0" fontId="29" fillId="0" borderId="17" xfId="0" applyFont="1" applyFill="1" applyBorder="1" applyAlignment="1" applyProtection="1">
      <alignment/>
      <protection/>
    </xf>
    <xf numFmtId="43" fontId="31" fillId="0" borderId="68" xfId="0" applyNumberFormat="1" applyFont="1" applyFill="1" applyBorder="1" applyAlignment="1" applyProtection="1">
      <alignment/>
      <protection/>
    </xf>
    <xf numFmtId="43" fontId="31" fillId="0" borderId="0" xfId="0" applyNumberFormat="1" applyFont="1" applyBorder="1" applyAlignment="1" applyProtection="1">
      <alignment/>
      <protection/>
    </xf>
    <xf numFmtId="43" fontId="31" fillId="0" borderId="73" xfId="0" applyNumberFormat="1" applyFont="1" applyFill="1" applyBorder="1" applyAlignment="1" applyProtection="1">
      <alignment/>
      <protection/>
    </xf>
    <xf numFmtId="43" fontId="31" fillId="0" borderId="15" xfId="0" applyNumberFormat="1" applyFont="1" applyBorder="1" applyAlignment="1" applyProtection="1">
      <alignment/>
      <protection/>
    </xf>
    <xf numFmtId="43" fontId="31" fillId="0" borderId="0" xfId="0" applyNumberFormat="1" applyFont="1" applyFill="1" applyBorder="1" applyAlignment="1" applyProtection="1">
      <alignment/>
      <protection/>
    </xf>
    <xf numFmtId="43" fontId="29" fillId="0" borderId="26" xfId="0" applyNumberFormat="1" applyFont="1" applyBorder="1" applyAlignment="1" applyProtection="1">
      <alignment/>
      <protection/>
    </xf>
    <xf numFmtId="43" fontId="29" fillId="0" borderId="70" xfId="0" applyNumberFormat="1" applyFont="1" applyBorder="1" applyAlignment="1" applyProtection="1">
      <alignment/>
      <protection/>
    </xf>
    <xf numFmtId="0" fontId="29" fillId="0" borderId="12" xfId="0" applyFont="1" applyFill="1" applyBorder="1" applyAlignment="1" applyProtection="1">
      <alignment/>
      <protection/>
    </xf>
    <xf numFmtId="43" fontId="29" fillId="0" borderId="28" xfId="0" applyNumberFormat="1" applyFont="1" applyFill="1" applyBorder="1" applyAlignment="1" applyProtection="1">
      <alignment/>
      <protection/>
    </xf>
    <xf numFmtId="43" fontId="29" fillId="0" borderId="19" xfId="0" applyNumberFormat="1" applyFont="1" applyFill="1" applyBorder="1" applyAlignment="1" applyProtection="1">
      <alignment/>
      <protection/>
    </xf>
    <xf numFmtId="43" fontId="29" fillId="0" borderId="74" xfId="0" applyNumberFormat="1" applyFont="1" applyFill="1" applyBorder="1" applyAlignment="1" applyProtection="1">
      <alignment/>
      <protection/>
    </xf>
    <xf numFmtId="43" fontId="29" fillId="0" borderId="16" xfId="0" applyNumberFormat="1" applyFont="1" applyFill="1" applyBorder="1" applyAlignment="1" applyProtection="1">
      <alignment/>
      <protection/>
    </xf>
    <xf numFmtId="43" fontId="29" fillId="0" borderId="21" xfId="0" applyNumberFormat="1" applyFont="1" applyBorder="1" applyAlignment="1" applyProtection="1">
      <alignment/>
      <protection/>
    </xf>
    <xf numFmtId="43" fontId="29" fillId="0" borderId="66" xfId="0" applyNumberFormat="1" applyFont="1" applyBorder="1" applyAlignment="1" applyProtection="1">
      <alignment/>
      <protection/>
    </xf>
    <xf numFmtId="0" fontId="26" fillId="0" borderId="13" xfId="0" applyFont="1" applyFill="1" applyBorder="1" applyAlignment="1" applyProtection="1">
      <alignment/>
      <protection/>
    </xf>
    <xf numFmtId="43" fontId="26" fillId="0" borderId="75" xfId="0" applyNumberFormat="1" applyFont="1" applyBorder="1" applyAlignment="1" applyProtection="1">
      <alignment/>
      <protection/>
    </xf>
    <xf numFmtId="43" fontId="26" fillId="0" borderId="22" xfId="0" applyNumberFormat="1" applyFont="1" applyBorder="1" applyAlignment="1" applyProtection="1">
      <alignment/>
      <protection/>
    </xf>
    <xf numFmtId="0" fontId="26" fillId="0" borderId="17" xfId="0" applyFont="1" applyFill="1" applyBorder="1" applyAlignment="1" applyProtection="1">
      <alignment/>
      <protection/>
    </xf>
    <xf numFmtId="0" fontId="26" fillId="0" borderId="0" xfId="0" applyFont="1" applyBorder="1" applyAlignment="1" applyProtection="1">
      <alignment/>
      <protection/>
    </xf>
    <xf numFmtId="0" fontId="26" fillId="0" borderId="67" xfId="0" applyFont="1" applyBorder="1" applyAlignment="1" applyProtection="1">
      <alignment/>
      <protection/>
    </xf>
    <xf numFmtId="0" fontId="26" fillId="0" borderId="23" xfId="0" applyFont="1" applyBorder="1" applyAlignment="1" applyProtection="1">
      <alignment/>
      <protection/>
    </xf>
    <xf numFmtId="43" fontId="26" fillId="0" borderId="16" xfId="0" applyNumberFormat="1" applyFont="1" applyFill="1" applyBorder="1" applyAlignment="1" applyProtection="1">
      <alignment/>
      <protection/>
    </xf>
    <xf numFmtId="4" fontId="25" fillId="0" borderId="0" xfId="0" applyNumberFormat="1" applyFont="1" applyBorder="1" applyAlignment="1" applyProtection="1">
      <alignment/>
      <protection/>
    </xf>
    <xf numFmtId="4" fontId="26" fillId="0" borderId="26" xfId="0" applyNumberFormat="1" applyFont="1" applyBorder="1" applyAlignment="1" applyProtection="1">
      <alignment/>
      <protection/>
    </xf>
    <xf numFmtId="4" fontId="26" fillId="0" borderId="27" xfId="0" applyNumberFormat="1" applyFont="1" applyBorder="1" applyAlignment="1" applyProtection="1">
      <alignment/>
      <protection/>
    </xf>
    <xf numFmtId="0" fontId="29" fillId="0" borderId="67" xfId="0" applyFont="1" applyFill="1" applyBorder="1" applyAlignment="1" applyProtection="1">
      <alignment/>
      <protection/>
    </xf>
    <xf numFmtId="0" fontId="29" fillId="0" borderId="68" xfId="0" applyFont="1" applyFill="1" applyBorder="1" applyAlignment="1" applyProtection="1">
      <alignment/>
      <protection/>
    </xf>
    <xf numFmtId="0" fontId="29" fillId="0" borderId="28" xfId="0" applyFont="1" applyFill="1" applyBorder="1" applyAlignment="1" applyProtection="1">
      <alignment/>
      <protection/>
    </xf>
    <xf numFmtId="43" fontId="31" fillId="0" borderId="28" xfId="0" applyNumberFormat="1" applyFont="1" applyFill="1" applyBorder="1" applyAlignment="1" applyProtection="1">
      <alignment/>
      <protection/>
    </xf>
    <xf numFmtId="43" fontId="26" fillId="0" borderId="29" xfId="0" applyNumberFormat="1" applyFont="1" applyBorder="1" applyAlignment="1" applyProtection="1">
      <alignment/>
      <protection/>
    </xf>
    <xf numFmtId="4" fontId="25" fillId="0" borderId="0" xfId="0" applyNumberFormat="1" applyFont="1" applyBorder="1" applyAlignment="1" applyProtection="1">
      <alignment/>
      <protection locked="0"/>
    </xf>
    <xf numFmtId="0" fontId="0" fillId="0" borderId="0" xfId="0" applyFont="1" applyAlignment="1" applyProtection="1">
      <alignment/>
      <protection locked="0"/>
    </xf>
    <xf numFmtId="0" fontId="26" fillId="0" borderId="30" xfId="0" applyFont="1" applyFill="1" applyBorder="1" applyAlignment="1" applyProtection="1">
      <alignment/>
      <protection locked="0"/>
    </xf>
    <xf numFmtId="0" fontId="26" fillId="0" borderId="31" xfId="0" applyFont="1" applyFill="1" applyBorder="1" applyAlignment="1" applyProtection="1">
      <alignment/>
      <protection locked="0"/>
    </xf>
    <xf numFmtId="0" fontId="26" fillId="0" borderId="19" xfId="0" applyFont="1" applyFill="1" applyBorder="1" applyAlignment="1" applyProtection="1">
      <alignment/>
      <protection locked="0"/>
    </xf>
    <xf numFmtId="4" fontId="25" fillId="0" borderId="23" xfId="0" applyNumberFormat="1" applyFont="1" applyBorder="1" applyAlignment="1" applyProtection="1">
      <alignment/>
      <protection locked="0"/>
    </xf>
    <xf numFmtId="0" fontId="25" fillId="0" borderId="23" xfId="0" applyFont="1" applyBorder="1" applyAlignment="1" applyProtection="1">
      <alignment/>
      <protection locked="0"/>
    </xf>
    <xf numFmtId="0" fontId="25" fillId="0" borderId="0" xfId="0" applyFont="1" applyBorder="1" applyAlignment="1" applyProtection="1">
      <alignment/>
      <protection locked="0"/>
    </xf>
    <xf numFmtId="0" fontId="26" fillId="0" borderId="19" xfId="0" applyFont="1" applyBorder="1" applyAlignment="1" applyProtection="1">
      <alignment/>
      <protection locked="0"/>
    </xf>
    <xf numFmtId="0" fontId="26" fillId="0" borderId="0" xfId="0" applyFont="1" applyBorder="1" applyAlignment="1" applyProtection="1">
      <alignment/>
      <protection locked="0"/>
    </xf>
    <xf numFmtId="0" fontId="26" fillId="0" borderId="0" xfId="0" applyFont="1" applyBorder="1" applyAlignment="1" applyProtection="1">
      <alignment/>
      <protection locked="0"/>
    </xf>
    <xf numFmtId="0" fontId="26" fillId="0" borderId="68" xfId="0" applyFont="1" applyBorder="1" applyAlignment="1" applyProtection="1">
      <alignment/>
      <protection locked="0"/>
    </xf>
    <xf numFmtId="0" fontId="26" fillId="0" borderId="68" xfId="0" applyFont="1" applyFill="1" applyBorder="1" applyAlignment="1" applyProtection="1">
      <alignment/>
      <protection locked="0"/>
    </xf>
    <xf numFmtId="0" fontId="26" fillId="0" borderId="0" xfId="0" applyFont="1" applyFill="1" applyBorder="1" applyAlignment="1" applyProtection="1">
      <alignment/>
      <protection locked="0"/>
    </xf>
    <xf numFmtId="0" fontId="63" fillId="0" borderId="0" xfId="0" applyFont="1" applyAlignment="1" applyProtection="1">
      <alignment/>
      <protection locked="0"/>
    </xf>
    <xf numFmtId="43" fontId="25" fillId="0" borderId="76" xfId="0" applyNumberFormat="1" applyFont="1" applyBorder="1" applyAlignment="1" applyProtection="1">
      <alignment horizontal="center"/>
      <protection/>
    </xf>
    <xf numFmtId="43" fontId="25" fillId="0" borderId="63" xfId="0" applyNumberFormat="1" applyFont="1" applyBorder="1" applyAlignment="1" applyProtection="1">
      <alignment horizontal="center"/>
      <protection/>
    </xf>
    <xf numFmtId="43" fontId="25" fillId="0" borderId="41" xfId="0" applyNumberFormat="1" applyFont="1" applyBorder="1" applyAlignment="1" applyProtection="1">
      <alignment/>
      <protection locked="0"/>
    </xf>
    <xf numFmtId="44" fontId="25" fillId="0" borderId="0" xfId="0" applyNumberFormat="1" applyFont="1" applyAlignment="1" applyProtection="1">
      <alignment/>
      <protection locked="0"/>
    </xf>
    <xf numFmtId="43" fontId="25" fillId="33" borderId="71" xfId="0" applyNumberFormat="1" applyFont="1" applyFill="1" applyBorder="1" applyAlignment="1" applyProtection="1">
      <alignment/>
      <protection locked="0"/>
    </xf>
    <xf numFmtId="0" fontId="25" fillId="0" borderId="34" xfId="0" applyFont="1" applyBorder="1" applyAlignment="1" applyProtection="1">
      <alignment horizontal="center"/>
      <protection locked="0"/>
    </xf>
    <xf numFmtId="164" fontId="4" fillId="0" borderId="34" xfId="0" applyNumberFormat="1" applyFont="1" applyBorder="1" applyAlignment="1" applyProtection="1">
      <alignment horizontal="left"/>
      <protection locked="0"/>
    </xf>
    <xf numFmtId="164" fontId="40" fillId="0" borderId="77" xfId="0" applyNumberFormat="1" applyFont="1" applyBorder="1" applyAlignment="1" applyProtection="1">
      <alignment horizontal="left"/>
      <protection locked="0"/>
    </xf>
    <xf numFmtId="164" fontId="40" fillId="0" borderId="38" xfId="0" applyNumberFormat="1" applyFont="1" applyBorder="1" applyAlignment="1" applyProtection="1">
      <alignment horizontal="left"/>
      <protection locked="0"/>
    </xf>
    <xf numFmtId="164" fontId="40" fillId="0" borderId="0" xfId="0" applyNumberFormat="1" applyFont="1" applyBorder="1" applyAlignment="1" applyProtection="1">
      <alignment horizontal="left"/>
      <protection locked="0"/>
    </xf>
    <xf numFmtId="0" fontId="4" fillId="0" borderId="36" xfId="0" applyFont="1" applyBorder="1" applyAlignment="1" applyProtection="1">
      <alignment horizontal="left"/>
      <protection locked="0"/>
    </xf>
    <xf numFmtId="0" fontId="4" fillId="0" borderId="32" xfId="0" applyFont="1" applyBorder="1" applyAlignment="1" applyProtection="1">
      <alignment horizontal="left"/>
      <protection locked="0"/>
    </xf>
    <xf numFmtId="43" fontId="40" fillId="0" borderId="36" xfId="0" applyNumberFormat="1" applyFont="1" applyBorder="1" applyAlignment="1" applyProtection="1">
      <alignment/>
      <protection locked="0"/>
    </xf>
    <xf numFmtId="43" fontId="25" fillId="0" borderId="36" xfId="0" applyNumberFormat="1" applyFont="1" applyBorder="1" applyAlignment="1" applyProtection="1">
      <alignment/>
      <protection locked="0"/>
    </xf>
    <xf numFmtId="43" fontId="25" fillId="0" borderId="32" xfId="0" applyNumberFormat="1" applyFont="1" applyBorder="1" applyAlignment="1" applyProtection="1">
      <alignment/>
      <protection locked="0"/>
    </xf>
    <xf numFmtId="43" fontId="40" fillId="0" borderId="37" xfId="0" applyNumberFormat="1" applyFont="1" applyBorder="1" applyAlignment="1" applyProtection="1">
      <alignment/>
      <protection locked="0"/>
    </xf>
    <xf numFmtId="0" fontId="25" fillId="0" borderId="36" xfId="0" applyFont="1" applyBorder="1" applyAlignment="1" applyProtection="1">
      <alignment/>
      <protection locked="0"/>
    </xf>
    <xf numFmtId="0" fontId="25" fillId="0" borderId="32" xfId="0" applyFont="1" applyBorder="1" applyAlignment="1" applyProtection="1">
      <alignment/>
      <protection locked="0"/>
    </xf>
    <xf numFmtId="0" fontId="25" fillId="0" borderId="0" xfId="0" applyFont="1" applyBorder="1" applyAlignment="1" applyProtection="1">
      <alignment/>
      <protection locked="0"/>
    </xf>
    <xf numFmtId="0" fontId="40" fillId="0" borderId="0" xfId="0" applyFont="1" applyAlignment="1" applyProtection="1">
      <alignment/>
      <protection locked="0"/>
    </xf>
    <xf numFmtId="0" fontId="25" fillId="0" borderId="0" xfId="0" applyFont="1" applyAlignment="1" applyProtection="1">
      <alignment/>
      <protection locked="0"/>
    </xf>
    <xf numFmtId="0" fontId="25" fillId="0" borderId="38" xfId="0" applyFont="1" applyBorder="1" applyAlignment="1" applyProtection="1">
      <alignment horizontal="center"/>
      <protection locked="0"/>
    </xf>
    <xf numFmtId="0" fontId="25" fillId="0" borderId="0" xfId="0" applyFont="1" applyBorder="1" applyAlignment="1" applyProtection="1">
      <alignment horizontal="center"/>
      <protection locked="0"/>
    </xf>
    <xf numFmtId="43" fontId="25" fillId="0" borderId="0" xfId="0" applyNumberFormat="1" applyFont="1" applyBorder="1" applyAlignment="1" applyProtection="1">
      <alignment horizontal="center"/>
      <protection locked="0"/>
    </xf>
    <xf numFmtId="43" fontId="25" fillId="0" borderId="78" xfId="0" applyNumberFormat="1" applyFont="1" applyBorder="1" applyAlignment="1" applyProtection="1">
      <alignment horizontal="center"/>
      <protection locked="0"/>
    </xf>
    <xf numFmtId="43" fontId="25" fillId="0" borderId="38" xfId="0" applyNumberFormat="1" applyFont="1" applyBorder="1" applyAlignment="1" applyProtection="1">
      <alignment horizontal="center"/>
      <protection locked="0"/>
    </xf>
    <xf numFmtId="43" fontId="31" fillId="0" borderId="61" xfId="0" applyNumberFormat="1" applyFont="1" applyFill="1" applyBorder="1" applyAlignment="1" applyProtection="1">
      <alignment horizontal="center"/>
      <protection locked="0"/>
    </xf>
    <xf numFmtId="43" fontId="31" fillId="0" borderId="0" xfId="0" applyNumberFormat="1" applyFont="1" applyFill="1" applyBorder="1" applyAlignment="1" applyProtection="1">
      <alignment horizontal="center"/>
      <protection locked="0"/>
    </xf>
    <xf numFmtId="43" fontId="31" fillId="0" borderId="79" xfId="0" applyNumberFormat="1" applyFont="1" applyFill="1" applyBorder="1" applyAlignment="1" applyProtection="1">
      <alignment horizontal="center"/>
      <protection locked="0"/>
    </xf>
    <xf numFmtId="0" fontId="7" fillId="0" borderId="0" xfId="0" applyFont="1" applyBorder="1" applyAlignment="1" applyProtection="1">
      <alignment horizontal="center" vertical="center" wrapText="1"/>
      <protection locked="0"/>
    </xf>
    <xf numFmtId="0" fontId="25" fillId="0" borderId="80" xfId="0" applyFont="1" applyBorder="1" applyAlignment="1" applyProtection="1">
      <alignment horizontal="left"/>
      <protection locked="0"/>
    </xf>
    <xf numFmtId="0" fontId="25" fillId="0" borderId="38" xfId="0" applyFont="1" applyBorder="1" applyAlignment="1" applyProtection="1">
      <alignment horizontal="left"/>
      <protection locked="0"/>
    </xf>
    <xf numFmtId="0" fontId="25" fillId="0" borderId="0" xfId="0" applyFont="1" applyBorder="1" applyAlignment="1" applyProtection="1">
      <alignment horizontal="left"/>
      <protection locked="0"/>
    </xf>
    <xf numFmtId="43" fontId="31" fillId="0" borderId="39" xfId="0" applyNumberFormat="1" applyFont="1" applyFill="1" applyBorder="1" applyAlignment="1" applyProtection="1">
      <alignment horizontal="center"/>
      <protection locked="0"/>
    </xf>
    <xf numFmtId="0" fontId="41" fillId="0" borderId="0" xfId="0" applyFont="1" applyAlignment="1" applyProtection="1">
      <alignment/>
      <protection locked="0"/>
    </xf>
    <xf numFmtId="0" fontId="31" fillId="0" borderId="40" xfId="0" applyFont="1" applyBorder="1" applyAlignment="1" applyProtection="1">
      <alignment horizontal="center"/>
      <protection locked="0"/>
    </xf>
    <xf numFmtId="0" fontId="31" fillId="0" borderId="35" xfId="0" applyFont="1" applyBorder="1" applyAlignment="1" applyProtection="1">
      <alignment/>
      <protection locked="0"/>
    </xf>
    <xf numFmtId="0" fontId="31" fillId="0" borderId="35" xfId="0" applyFont="1" applyBorder="1" applyAlignment="1" applyProtection="1">
      <alignment horizontal="center"/>
      <protection locked="0"/>
    </xf>
    <xf numFmtId="43" fontId="31" fillId="0" borderId="35" xfId="0" applyNumberFormat="1" applyFont="1" applyBorder="1" applyAlignment="1" applyProtection="1">
      <alignment horizontal="center"/>
      <protection locked="0"/>
    </xf>
    <xf numFmtId="43" fontId="31" fillId="0" borderId="60" xfId="0" applyNumberFormat="1" applyFont="1" applyBorder="1" applyAlignment="1" applyProtection="1">
      <alignment horizontal="center"/>
      <protection locked="0"/>
    </xf>
    <xf numFmtId="43" fontId="31" fillId="0" borderId="81" xfId="0" applyNumberFormat="1" applyFont="1" applyBorder="1" applyAlignment="1" applyProtection="1">
      <alignment horizontal="center"/>
      <protection locked="0"/>
    </xf>
    <xf numFmtId="43" fontId="31" fillId="0" borderId="38" xfId="0" applyNumberFormat="1" applyFont="1" applyBorder="1" applyAlignment="1" applyProtection="1">
      <alignment horizontal="center"/>
      <protection locked="0"/>
    </xf>
    <xf numFmtId="43" fontId="31" fillId="0" borderId="0" xfId="0" applyNumberFormat="1" applyFont="1" applyBorder="1" applyAlignment="1" applyProtection="1">
      <alignment horizontal="center"/>
      <protection locked="0"/>
    </xf>
    <xf numFmtId="43" fontId="31" fillId="0" borderId="49" xfId="0" applyNumberFormat="1" applyFont="1" applyBorder="1" applyAlignment="1" applyProtection="1">
      <alignment horizontal="center"/>
      <protection locked="0"/>
    </xf>
    <xf numFmtId="14" fontId="25" fillId="0" borderId="42" xfId="0" applyNumberFormat="1" applyFont="1" applyBorder="1" applyAlignment="1" applyProtection="1">
      <alignment horizontal="center"/>
      <protection locked="0"/>
    </xf>
    <xf numFmtId="0" fontId="25" fillId="0" borderId="41" xfId="0" applyFont="1" applyBorder="1" applyAlignment="1" applyProtection="1">
      <alignment/>
      <protection locked="0"/>
    </xf>
    <xf numFmtId="0" fontId="25" fillId="0" borderId="41" xfId="0" applyFont="1" applyBorder="1" applyAlignment="1" applyProtection="1">
      <alignment horizontal="center"/>
      <protection locked="0"/>
    </xf>
    <xf numFmtId="43" fontId="25" fillId="0" borderId="41" xfId="0" applyNumberFormat="1" applyFont="1" applyBorder="1" applyAlignment="1" applyProtection="1">
      <alignment horizontal="center"/>
      <protection locked="0"/>
    </xf>
    <xf numFmtId="43" fontId="25" fillId="0" borderId="71" xfId="0" applyNumberFormat="1" applyFont="1" applyBorder="1" applyAlignment="1" applyProtection="1">
      <alignment horizontal="center"/>
      <protection/>
    </xf>
    <xf numFmtId="14" fontId="25" fillId="0" borderId="42" xfId="0" applyNumberFormat="1" applyFont="1" applyBorder="1" applyAlignment="1" applyProtection="1">
      <alignment/>
      <protection locked="0"/>
    </xf>
    <xf numFmtId="43" fontId="25" fillId="0" borderId="63" xfId="0" applyNumberFormat="1" applyFont="1" applyBorder="1" applyAlignment="1" applyProtection="1">
      <alignment/>
      <protection locked="0"/>
    </xf>
    <xf numFmtId="43" fontId="25" fillId="0" borderId="64" xfId="0" applyNumberFormat="1" applyFont="1" applyBorder="1" applyAlignment="1" applyProtection="1">
      <alignment/>
      <protection locked="0"/>
    </xf>
    <xf numFmtId="43" fontId="25" fillId="0" borderId="43" xfId="0" applyNumberFormat="1" applyFont="1" applyBorder="1" applyAlignment="1" applyProtection="1">
      <alignment/>
      <protection locked="0"/>
    </xf>
    <xf numFmtId="43" fontId="25" fillId="0" borderId="10" xfId="0" applyNumberFormat="1" applyFont="1" applyBorder="1" applyAlignment="1" applyProtection="1">
      <alignment/>
      <protection locked="0"/>
    </xf>
    <xf numFmtId="43" fontId="25" fillId="0" borderId="44" xfId="0" applyNumberFormat="1" applyFont="1" applyBorder="1" applyAlignment="1" applyProtection="1">
      <alignment/>
      <protection locked="0"/>
    </xf>
    <xf numFmtId="43" fontId="25" fillId="0" borderId="45" xfId="0" applyNumberFormat="1" applyFont="1" applyBorder="1" applyAlignment="1" applyProtection="1">
      <alignment/>
      <protection locked="0"/>
    </xf>
    <xf numFmtId="0" fontId="25" fillId="0" borderId="46" xfId="0" applyFont="1" applyBorder="1" applyAlignment="1" applyProtection="1">
      <alignment/>
      <protection locked="0"/>
    </xf>
    <xf numFmtId="0" fontId="25" fillId="0" borderId="47" xfId="0" applyFont="1" applyBorder="1" applyAlignment="1" applyProtection="1">
      <alignment/>
      <protection locked="0"/>
    </xf>
    <xf numFmtId="14" fontId="25" fillId="0" borderId="43" xfId="0" applyNumberFormat="1" applyFont="1" applyBorder="1" applyAlignment="1" applyProtection="1">
      <alignment horizontal="center"/>
      <protection locked="0"/>
    </xf>
    <xf numFmtId="0" fontId="25" fillId="0" borderId="10" xfId="0" applyFont="1" applyBorder="1" applyAlignment="1" applyProtection="1">
      <alignment/>
      <protection locked="0"/>
    </xf>
    <xf numFmtId="0" fontId="25" fillId="0" borderId="10" xfId="0" applyFont="1" applyBorder="1" applyAlignment="1" applyProtection="1">
      <alignment horizontal="center"/>
      <protection locked="0"/>
    </xf>
    <xf numFmtId="43" fontId="25" fillId="0" borderId="10" xfId="0" applyNumberFormat="1" applyFont="1" applyBorder="1" applyAlignment="1" applyProtection="1">
      <alignment horizontal="center"/>
      <protection locked="0"/>
    </xf>
    <xf numFmtId="14" fontId="25" fillId="0" borderId="43" xfId="0" applyNumberFormat="1" applyFont="1" applyBorder="1" applyAlignment="1" applyProtection="1">
      <alignment/>
      <protection locked="0"/>
    </xf>
    <xf numFmtId="43" fontId="25" fillId="0" borderId="46" xfId="0" applyNumberFormat="1" applyFont="1" applyBorder="1" applyAlignment="1" applyProtection="1">
      <alignment/>
      <protection locked="0"/>
    </xf>
    <xf numFmtId="43" fontId="25" fillId="0" borderId="46" xfId="0" applyNumberFormat="1" applyFont="1" applyBorder="1" applyAlignment="1" applyProtection="1">
      <alignment horizontal="center"/>
      <protection locked="0"/>
    </xf>
    <xf numFmtId="44" fontId="25" fillId="0" borderId="10" xfId="0" applyNumberFormat="1" applyFont="1" applyBorder="1" applyAlignment="1" applyProtection="1">
      <alignment/>
      <protection/>
    </xf>
    <xf numFmtId="0" fontId="25" fillId="0" borderId="43" xfId="0" applyFont="1" applyBorder="1" applyAlignment="1" applyProtection="1">
      <alignment horizont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44" fontId="5" fillId="0" borderId="0" xfId="0" applyNumberFormat="1" applyFont="1" applyAlignment="1" applyProtection="1">
      <alignment vertical="center"/>
      <protection locked="0"/>
    </xf>
    <xf numFmtId="14" fontId="25" fillId="0" borderId="50" xfId="0" applyNumberFormat="1" applyFont="1" applyBorder="1" applyAlignment="1" applyProtection="1">
      <alignment/>
      <protection locked="0"/>
    </xf>
    <xf numFmtId="0" fontId="25" fillId="0" borderId="51" xfId="0" applyFont="1" applyBorder="1" applyAlignment="1" applyProtection="1">
      <alignment/>
      <protection locked="0"/>
    </xf>
    <xf numFmtId="0" fontId="25" fillId="0" borderId="51" xfId="0" applyFont="1" applyBorder="1" applyAlignment="1" applyProtection="1">
      <alignment horizontal="center"/>
      <protection locked="0"/>
    </xf>
    <xf numFmtId="43" fontId="25" fillId="0" borderId="51" xfId="0" applyNumberFormat="1" applyFont="1" applyBorder="1" applyAlignment="1" applyProtection="1">
      <alignment/>
      <protection locked="0"/>
    </xf>
    <xf numFmtId="43" fontId="25" fillId="0" borderId="65" xfId="0" applyNumberFormat="1" applyFont="1" applyBorder="1" applyAlignment="1" applyProtection="1">
      <alignment/>
      <protection locked="0"/>
    </xf>
    <xf numFmtId="43" fontId="25" fillId="33" borderId="41" xfId="0" applyNumberFormat="1" applyFont="1" applyFill="1" applyBorder="1" applyAlignment="1" applyProtection="1">
      <alignment/>
      <protection locked="0"/>
    </xf>
    <xf numFmtId="43" fontId="25" fillId="33" borderId="10" xfId="0" applyNumberFormat="1" applyFont="1" applyFill="1" applyBorder="1" applyAlignment="1" applyProtection="1">
      <alignment/>
      <protection locked="0"/>
    </xf>
    <xf numFmtId="0" fontId="25" fillId="0" borderId="48" xfId="0" applyFont="1" applyBorder="1" applyAlignment="1" applyProtection="1">
      <alignment horizontal="center"/>
      <protection locked="0"/>
    </xf>
    <xf numFmtId="0" fontId="25" fillId="0" borderId="49" xfId="0" applyFont="1" applyBorder="1" applyAlignment="1" applyProtection="1">
      <alignment/>
      <protection locked="0"/>
    </xf>
    <xf numFmtId="0" fontId="25" fillId="0" borderId="49" xfId="0" applyFont="1" applyBorder="1" applyAlignment="1" applyProtection="1">
      <alignment horizontal="center"/>
      <protection locked="0"/>
    </xf>
    <xf numFmtId="43" fontId="25" fillId="0" borderId="54" xfId="0" applyNumberFormat="1" applyFont="1" applyBorder="1" applyAlignment="1" applyProtection="1">
      <alignment horizontal="center"/>
      <protection locked="0"/>
    </xf>
    <xf numFmtId="14" fontId="25" fillId="0" borderId="48" xfId="0" applyNumberFormat="1" applyFont="1" applyBorder="1" applyAlignment="1" applyProtection="1">
      <alignment/>
      <protection locked="0"/>
    </xf>
    <xf numFmtId="43" fontId="25" fillId="0" borderId="49" xfId="0" applyNumberFormat="1" applyFont="1" applyBorder="1" applyAlignment="1" applyProtection="1">
      <alignment/>
      <protection locked="0"/>
    </xf>
    <xf numFmtId="43" fontId="25" fillId="0" borderId="54" xfId="0" applyNumberFormat="1" applyFont="1" applyBorder="1" applyAlignment="1" applyProtection="1">
      <alignment/>
      <protection locked="0"/>
    </xf>
    <xf numFmtId="43" fontId="25" fillId="33" borderId="49" xfId="0" applyNumberFormat="1" applyFont="1" applyFill="1" applyBorder="1" applyAlignment="1" applyProtection="1">
      <alignment/>
      <protection locked="0"/>
    </xf>
    <xf numFmtId="43" fontId="25" fillId="0" borderId="50" xfId="0" applyNumberFormat="1" applyFont="1" applyBorder="1" applyAlignment="1" applyProtection="1">
      <alignment/>
      <protection locked="0"/>
    </xf>
    <xf numFmtId="43" fontId="25" fillId="0" borderId="52" xfId="0" applyNumberFormat="1" applyFont="1" applyBorder="1" applyAlignment="1" applyProtection="1">
      <alignment/>
      <protection locked="0"/>
    </xf>
    <xf numFmtId="43" fontId="25" fillId="0" borderId="53" xfId="0" applyNumberFormat="1" applyFont="1" applyBorder="1" applyAlignment="1" applyProtection="1">
      <alignment/>
      <protection locked="0"/>
    </xf>
    <xf numFmtId="0" fontId="25" fillId="0" borderId="54" xfId="0" applyFont="1" applyBorder="1" applyAlignment="1" applyProtection="1">
      <alignment/>
      <protection locked="0"/>
    </xf>
    <xf numFmtId="0" fontId="25" fillId="0" borderId="55" xfId="0" applyFont="1" applyBorder="1" applyAlignment="1" applyProtection="1">
      <alignment/>
      <protection locked="0"/>
    </xf>
    <xf numFmtId="43" fontId="25" fillId="0" borderId="56" xfId="0" applyNumberFormat="1" applyFont="1" applyBorder="1" applyAlignment="1" applyProtection="1">
      <alignment horizontal="center"/>
      <protection/>
    </xf>
    <xf numFmtId="43" fontId="25" fillId="0" borderId="62" xfId="0" applyNumberFormat="1" applyFont="1" applyBorder="1" applyAlignment="1" applyProtection="1">
      <alignment horizontal="center"/>
      <protection/>
    </xf>
    <xf numFmtId="43" fontId="25" fillId="0" borderId="57" xfId="0" applyNumberFormat="1" applyFont="1" applyBorder="1" applyAlignment="1" applyProtection="1">
      <alignment horizontal="center"/>
      <protection/>
    </xf>
    <xf numFmtId="43" fontId="25" fillId="0" borderId="56" xfId="0" applyNumberFormat="1" applyFont="1" applyBorder="1" applyAlignment="1" applyProtection="1">
      <alignment/>
      <protection/>
    </xf>
    <xf numFmtId="43" fontId="25" fillId="0" borderId="57" xfId="0" applyNumberFormat="1" applyFont="1" applyBorder="1" applyAlignment="1" applyProtection="1">
      <alignment/>
      <protection/>
    </xf>
    <xf numFmtId="43" fontId="25" fillId="0" borderId="58" xfId="0" applyNumberFormat="1" applyFont="1" applyBorder="1" applyAlignment="1" applyProtection="1">
      <alignment/>
      <protection/>
    </xf>
    <xf numFmtId="43" fontId="25" fillId="0" borderId="59" xfId="0" applyNumberFormat="1" applyFont="1" applyBorder="1" applyAlignment="1" applyProtection="1">
      <alignment/>
      <protection/>
    </xf>
    <xf numFmtId="43" fontId="25" fillId="0" borderId="32" xfId="0" applyNumberFormat="1" applyFont="1" applyBorder="1" applyAlignment="1" applyProtection="1">
      <alignment/>
      <protection/>
    </xf>
    <xf numFmtId="0" fontId="25" fillId="0" borderId="33" xfId="0" applyFont="1" applyBorder="1" applyAlignment="1" applyProtection="1">
      <alignment/>
      <protection locked="0"/>
    </xf>
    <xf numFmtId="0" fontId="25" fillId="0" borderId="34" xfId="0" applyFont="1" applyBorder="1" applyAlignment="1" applyProtection="1">
      <alignment/>
      <protection locked="0"/>
    </xf>
    <xf numFmtId="0" fontId="25" fillId="0" borderId="0" xfId="0" applyFont="1" applyAlignment="1" applyProtection="1">
      <alignment horizontal="center"/>
      <protection locked="0"/>
    </xf>
    <xf numFmtId="43" fontId="25" fillId="0" borderId="0" xfId="0" applyNumberFormat="1" applyFont="1" applyAlignment="1" applyProtection="1">
      <alignment horizontal="center"/>
      <protection locked="0"/>
    </xf>
    <xf numFmtId="14" fontId="25" fillId="0" borderId="0" xfId="0" applyNumberFormat="1" applyFont="1" applyAlignment="1" applyProtection="1">
      <alignment/>
      <protection locked="0"/>
    </xf>
    <xf numFmtId="43" fontId="25" fillId="0" borderId="0" xfId="0" applyNumberFormat="1" applyFont="1" applyAlignment="1" applyProtection="1">
      <alignment/>
      <protection locked="0"/>
    </xf>
    <xf numFmtId="0" fontId="25" fillId="0" borderId="0" xfId="0" applyFont="1" applyAlignment="1" applyProtection="1">
      <alignment/>
      <protection/>
    </xf>
    <xf numFmtId="43" fontId="25" fillId="0" borderId="71" xfId="0" applyNumberFormat="1" applyFont="1" applyBorder="1" applyAlignment="1" applyProtection="1">
      <alignment horizontal="center"/>
      <protection locked="0"/>
    </xf>
    <xf numFmtId="44" fontId="25" fillId="0" borderId="10" xfId="0" applyNumberFormat="1" applyFont="1" applyBorder="1" applyAlignment="1" applyProtection="1">
      <alignment/>
      <protection locked="0"/>
    </xf>
    <xf numFmtId="43" fontId="25" fillId="0" borderId="0" xfId="0" applyNumberFormat="1" applyFont="1" applyAlignment="1" applyProtection="1">
      <alignment horizontal="center"/>
      <protection/>
    </xf>
    <xf numFmtId="0" fontId="76" fillId="0" borderId="0" xfId="0" applyFont="1" applyAlignment="1">
      <alignment horizontal="right"/>
    </xf>
    <xf numFmtId="0" fontId="76" fillId="0" borderId="0" xfId="0" applyFont="1" applyAlignment="1">
      <alignment horizontal="left"/>
    </xf>
    <xf numFmtId="164" fontId="40" fillId="0" borderId="34" xfId="0" applyNumberFormat="1" applyFont="1" applyBorder="1" applyAlignment="1" applyProtection="1">
      <alignment horizontal="left"/>
      <protection locked="0"/>
    </xf>
    <xf numFmtId="0" fontId="76" fillId="0" borderId="0" xfId="0" applyFont="1" applyAlignment="1">
      <alignment horizontal="center"/>
    </xf>
    <xf numFmtId="43" fontId="25" fillId="34" borderId="42" xfId="0" applyNumberFormat="1" applyFont="1" applyFill="1" applyBorder="1" applyAlignment="1" applyProtection="1">
      <alignment horizontal="center"/>
      <protection locked="0"/>
    </xf>
    <xf numFmtId="43" fontId="25" fillId="34" borderId="41" xfId="0" applyNumberFormat="1" applyFont="1" applyFill="1" applyBorder="1" applyAlignment="1" applyProtection="1">
      <alignment/>
      <protection locked="0"/>
    </xf>
    <xf numFmtId="43" fontId="25" fillId="34" borderId="71" xfId="0" applyNumberFormat="1" applyFont="1" applyFill="1" applyBorder="1" applyAlignment="1" applyProtection="1">
      <alignment/>
      <protection locked="0"/>
    </xf>
    <xf numFmtId="43" fontId="25" fillId="34" borderId="42" xfId="0" applyNumberFormat="1" applyFont="1" applyFill="1" applyBorder="1" applyAlignment="1" applyProtection="1">
      <alignment/>
      <protection locked="0"/>
    </xf>
    <xf numFmtId="43" fontId="25" fillId="34" borderId="82" xfId="0" applyNumberFormat="1" applyFont="1" applyFill="1" applyBorder="1" applyAlignment="1" applyProtection="1">
      <alignment/>
      <protection locked="0"/>
    </xf>
    <xf numFmtId="0" fontId="25" fillId="34" borderId="76" xfId="0" applyFont="1" applyFill="1" applyBorder="1" applyAlignment="1" applyProtection="1">
      <alignment/>
      <protection locked="0"/>
    </xf>
    <xf numFmtId="0" fontId="25" fillId="34" borderId="80" xfId="0" applyFont="1" applyFill="1" applyBorder="1" applyAlignment="1" applyProtection="1">
      <alignment/>
      <protection locked="0"/>
    </xf>
    <xf numFmtId="43" fontId="0" fillId="34" borderId="42" xfId="0" applyNumberFormat="1" applyFill="1" applyBorder="1" applyAlignment="1" applyProtection="1">
      <alignment horizontal="center"/>
      <protection/>
    </xf>
    <xf numFmtId="43" fontId="0" fillId="34" borderId="41" xfId="0" applyNumberFormat="1" applyFill="1" applyBorder="1" applyAlignment="1" applyProtection="1">
      <alignment/>
      <protection/>
    </xf>
    <xf numFmtId="43" fontId="0" fillId="34" borderId="71" xfId="0" applyNumberFormat="1" applyFill="1" applyBorder="1" applyAlignment="1" applyProtection="1">
      <alignment/>
      <protection/>
    </xf>
    <xf numFmtId="43" fontId="0" fillId="34" borderId="42" xfId="0" applyNumberFormat="1" applyFill="1" applyBorder="1" applyAlignment="1" applyProtection="1">
      <alignment/>
      <protection/>
    </xf>
    <xf numFmtId="43" fontId="0" fillId="34" borderId="82" xfId="0" applyNumberFormat="1" applyFill="1" applyBorder="1" applyAlignment="1" applyProtection="1">
      <alignment/>
      <protection/>
    </xf>
    <xf numFmtId="0" fontId="0" fillId="34" borderId="76" xfId="0" applyFill="1" applyBorder="1" applyAlignment="1" applyProtection="1">
      <alignment/>
      <protection/>
    </xf>
    <xf numFmtId="0" fontId="0" fillId="34" borderId="80" xfId="0" applyFill="1" applyBorder="1" applyAlignment="1" applyProtection="1">
      <alignment/>
      <protection/>
    </xf>
    <xf numFmtId="0" fontId="31" fillId="0" borderId="40" xfId="0" applyFont="1" applyBorder="1" applyAlignment="1" applyProtection="1">
      <alignment horizontal="center"/>
      <protection/>
    </xf>
    <xf numFmtId="0" fontId="31" fillId="0" borderId="35" xfId="0" applyFont="1" applyBorder="1" applyAlignment="1" applyProtection="1">
      <alignment/>
      <protection/>
    </xf>
    <xf numFmtId="0" fontId="31" fillId="0" borderId="35" xfId="0" applyFont="1" applyBorder="1" applyAlignment="1" applyProtection="1">
      <alignment horizontal="center"/>
      <protection/>
    </xf>
    <xf numFmtId="43" fontId="31" fillId="0" borderId="35" xfId="0" applyNumberFormat="1" applyFont="1" applyBorder="1" applyAlignment="1" applyProtection="1">
      <alignment horizontal="center"/>
      <protection/>
    </xf>
    <xf numFmtId="43" fontId="31" fillId="0" borderId="60" xfId="0" applyNumberFormat="1" applyFont="1" applyBorder="1" applyAlignment="1" applyProtection="1">
      <alignment horizontal="center"/>
      <protection/>
    </xf>
    <xf numFmtId="43" fontId="31" fillId="0" borderId="81" xfId="0" applyNumberFormat="1" applyFont="1" applyBorder="1" applyAlignment="1" applyProtection="1">
      <alignment horizontal="center"/>
      <protection/>
    </xf>
    <xf numFmtId="43" fontId="31" fillId="0" borderId="39" xfId="0" applyNumberFormat="1" applyFont="1" applyFill="1" applyBorder="1" applyAlignment="1" applyProtection="1">
      <alignment horizontal="center"/>
      <protection/>
    </xf>
    <xf numFmtId="43" fontId="31" fillId="0" borderId="49" xfId="0" applyNumberFormat="1" applyFont="1" applyBorder="1" applyAlignment="1" applyProtection="1">
      <alignment horizontal="center"/>
      <protection/>
    </xf>
    <xf numFmtId="43" fontId="31" fillId="0" borderId="0" xfId="0" applyNumberFormat="1" applyFont="1" applyFill="1" applyBorder="1" applyAlignment="1" applyProtection="1">
      <alignment horizontal="center"/>
      <protection/>
    </xf>
    <xf numFmtId="43" fontId="31" fillId="0" borderId="79" xfId="0" applyNumberFormat="1" applyFont="1" applyFill="1" applyBorder="1" applyAlignment="1" applyProtection="1">
      <alignment horizontal="center"/>
      <protection/>
    </xf>
    <xf numFmtId="43" fontId="31" fillId="0" borderId="61" xfId="0" applyNumberFormat="1" applyFont="1" applyFill="1" applyBorder="1" applyAlignment="1" applyProtection="1">
      <alignment horizontal="center"/>
      <protection/>
    </xf>
    <xf numFmtId="43" fontId="25" fillId="0" borderId="36" xfId="0" applyNumberFormat="1" applyFont="1" applyBorder="1" applyAlignment="1" applyProtection="1">
      <alignment/>
      <protection/>
    </xf>
    <xf numFmtId="43" fontId="40" fillId="0" borderId="36" xfId="0" applyNumberFormat="1" applyFont="1" applyBorder="1" applyAlignment="1" applyProtection="1">
      <alignment/>
      <protection/>
    </xf>
    <xf numFmtId="43" fontId="40" fillId="0" borderId="37" xfId="0" applyNumberFormat="1" applyFont="1" applyBorder="1" applyAlignment="1" applyProtection="1">
      <alignment/>
      <protection/>
    </xf>
    <xf numFmtId="2" fontId="26" fillId="0" borderId="23" xfId="0" applyNumberFormat="1" applyFont="1" applyBorder="1" applyAlignment="1" applyProtection="1">
      <alignment/>
      <protection/>
    </xf>
    <xf numFmtId="2" fontId="26" fillId="0" borderId="14" xfId="0" applyNumberFormat="1" applyFont="1" applyBorder="1" applyAlignment="1" applyProtection="1">
      <alignment/>
      <protection/>
    </xf>
    <xf numFmtId="2" fontId="26" fillId="0" borderId="72" xfId="0" applyNumberFormat="1" applyFont="1" applyBorder="1" applyAlignment="1" applyProtection="1">
      <alignment/>
      <protection/>
    </xf>
    <xf numFmtId="2" fontId="26" fillId="0" borderId="0" xfId="0" applyNumberFormat="1" applyFont="1" applyBorder="1" applyAlignment="1" applyProtection="1">
      <alignment/>
      <protection locked="0"/>
    </xf>
    <xf numFmtId="2" fontId="26" fillId="0" borderId="15" xfId="0" applyNumberFormat="1" applyFont="1" applyBorder="1" applyAlignment="1" applyProtection="1">
      <alignment/>
      <protection locked="0"/>
    </xf>
    <xf numFmtId="2" fontId="26" fillId="0" borderId="0" xfId="0" applyNumberFormat="1" applyFont="1" applyBorder="1" applyAlignment="1" applyProtection="1">
      <alignment/>
      <protection/>
    </xf>
    <xf numFmtId="2" fontId="26" fillId="0" borderId="15" xfId="0" applyNumberFormat="1" applyFont="1" applyBorder="1" applyAlignment="1" applyProtection="1">
      <alignment/>
      <protection/>
    </xf>
    <xf numFmtId="2" fontId="26" fillId="0" borderId="27" xfId="0" applyNumberFormat="1" applyFont="1" applyBorder="1" applyAlignment="1" applyProtection="1">
      <alignment/>
      <protection/>
    </xf>
    <xf numFmtId="0" fontId="26" fillId="0" borderId="68" xfId="0" applyFont="1" applyBorder="1" applyAlignment="1" applyProtection="1">
      <alignment/>
      <protection/>
    </xf>
    <xf numFmtId="2" fontId="26" fillId="0" borderId="19" xfId="0" applyNumberFormat="1" applyFont="1" applyFill="1" applyBorder="1" applyAlignment="1" applyProtection="1">
      <alignment/>
      <protection/>
    </xf>
    <xf numFmtId="2" fontId="26" fillId="0" borderId="16" xfId="0" applyNumberFormat="1" applyFont="1" applyFill="1" applyBorder="1" applyAlignment="1" applyProtection="1">
      <alignment/>
      <protection/>
    </xf>
    <xf numFmtId="2" fontId="0" fillId="0" borderId="0" xfId="0" applyNumberFormat="1" applyFont="1" applyAlignment="1" applyProtection="1">
      <alignment/>
      <protection locked="0"/>
    </xf>
    <xf numFmtId="41" fontId="0" fillId="0" borderId="26" xfId="0" applyNumberFormat="1" applyFont="1" applyBorder="1" applyAlignment="1" applyProtection="1">
      <alignment/>
      <protection locked="0"/>
    </xf>
    <xf numFmtId="41" fontId="0" fillId="0" borderId="0" xfId="0" applyNumberFormat="1" applyFont="1" applyAlignment="1" applyProtection="1">
      <alignment/>
      <protection locked="0"/>
    </xf>
    <xf numFmtId="41" fontId="63" fillId="0" borderId="0" xfId="0" applyNumberFormat="1" applyFont="1" applyAlignment="1" applyProtection="1">
      <alignment/>
      <protection locked="0"/>
    </xf>
    <xf numFmtId="41" fontId="63" fillId="0" borderId="21" xfId="0" applyNumberFormat="1" applyFont="1" applyBorder="1" applyAlignment="1" applyProtection="1">
      <alignment/>
      <protection locked="0"/>
    </xf>
    <xf numFmtId="0" fontId="77" fillId="0" borderId="0" xfId="0" applyFont="1" applyAlignment="1" applyProtection="1">
      <alignment horizontal="center"/>
      <protection/>
    </xf>
    <xf numFmtId="0" fontId="26" fillId="0" borderId="28" xfId="0" applyFont="1" applyFill="1" applyBorder="1" applyAlignment="1" applyProtection="1">
      <alignment/>
      <protection locked="0"/>
    </xf>
    <xf numFmtId="4" fontId="25" fillId="0" borderId="23" xfId="0" applyNumberFormat="1" applyFont="1" applyBorder="1" applyAlignment="1" applyProtection="1">
      <alignment/>
      <protection/>
    </xf>
    <xf numFmtId="0" fontId="26" fillId="0" borderId="24" xfId="0" applyFont="1" applyBorder="1" applyAlignment="1" applyProtection="1">
      <alignment/>
      <protection/>
    </xf>
    <xf numFmtId="0" fontId="26" fillId="0" borderId="25" xfId="0" applyFont="1" applyBorder="1" applyAlignment="1" applyProtection="1">
      <alignment/>
      <protection/>
    </xf>
    <xf numFmtId="0" fontId="25" fillId="0" borderId="14" xfId="0" applyFont="1" applyBorder="1" applyAlignment="1" applyProtection="1">
      <alignment/>
      <protection/>
    </xf>
    <xf numFmtId="0" fontId="25" fillId="0" borderId="23" xfId="0" applyFont="1" applyBorder="1" applyAlignment="1" applyProtection="1">
      <alignment/>
      <protection/>
    </xf>
    <xf numFmtId="4" fontId="25" fillId="0" borderId="14" xfId="0" applyNumberFormat="1" applyFont="1" applyBorder="1" applyAlignment="1" applyProtection="1">
      <alignment/>
      <protection/>
    </xf>
    <xf numFmtId="0" fontId="61" fillId="0" borderId="83" xfId="0" applyFont="1" applyBorder="1" applyAlignment="1" applyProtection="1">
      <alignment/>
      <protection/>
    </xf>
    <xf numFmtId="0" fontId="0" fillId="0" borderId="17" xfId="0" applyFont="1" applyBorder="1" applyAlignment="1" applyProtection="1">
      <alignment/>
      <protection/>
    </xf>
    <xf numFmtId="0" fontId="0" fillId="0" borderId="12" xfId="0" applyFont="1" applyBorder="1" applyAlignment="1" applyProtection="1">
      <alignment/>
      <protection/>
    </xf>
    <xf numFmtId="0" fontId="61" fillId="0" borderId="75" xfId="0" applyFont="1" applyBorder="1" applyAlignment="1" applyProtection="1">
      <alignment horizontal="center"/>
      <protection/>
    </xf>
    <xf numFmtId="0" fontId="61" fillId="0" borderId="84" xfId="0" applyFont="1" applyBorder="1" applyAlignment="1" applyProtection="1">
      <alignment horizontal="center"/>
      <protection/>
    </xf>
    <xf numFmtId="0" fontId="61" fillId="0" borderId="31" xfId="0" applyFont="1" applyBorder="1" applyAlignment="1" applyProtection="1">
      <alignment horizontal="center"/>
      <protection/>
    </xf>
    <xf numFmtId="0" fontId="61" fillId="0" borderId="22" xfId="0" applyFont="1" applyBorder="1" applyAlignment="1" applyProtection="1">
      <alignment horizontal="center"/>
      <protection/>
    </xf>
    <xf numFmtId="41" fontId="0" fillId="0" borderId="39" xfId="0" applyNumberFormat="1" applyFont="1" applyBorder="1" applyAlignment="1" applyProtection="1">
      <alignment/>
      <protection/>
    </xf>
    <xf numFmtId="41" fontId="0" fillId="0" borderId="73" xfId="0" applyNumberFormat="1" applyFont="1" applyBorder="1" applyAlignment="1" applyProtection="1">
      <alignment/>
      <protection/>
    </xf>
    <xf numFmtId="41" fontId="0" fillId="0" borderId="70" xfId="0" applyNumberFormat="1" applyFont="1" applyBorder="1" applyAlignment="1" applyProtection="1">
      <alignment/>
      <protection/>
    </xf>
    <xf numFmtId="41" fontId="63" fillId="0" borderId="39" xfId="0" applyNumberFormat="1" applyFont="1" applyBorder="1" applyAlignment="1" applyProtection="1">
      <alignment/>
      <protection/>
    </xf>
    <xf numFmtId="41" fontId="63" fillId="0" borderId="73" xfId="0" applyNumberFormat="1" applyFont="1" applyBorder="1" applyAlignment="1" applyProtection="1">
      <alignment/>
      <protection/>
    </xf>
    <xf numFmtId="41" fontId="63" fillId="0" borderId="70" xfId="0" applyNumberFormat="1" applyFont="1" applyBorder="1" applyAlignment="1" applyProtection="1">
      <alignment/>
      <protection/>
    </xf>
    <xf numFmtId="41" fontId="63" fillId="0" borderId="85" xfId="0" applyNumberFormat="1" applyFont="1" applyBorder="1" applyAlignment="1" applyProtection="1">
      <alignment/>
      <protection/>
    </xf>
    <xf numFmtId="41" fontId="63" fillId="0" borderId="74" xfId="0" applyNumberFormat="1" applyFont="1" applyBorder="1" applyAlignment="1" applyProtection="1">
      <alignment/>
      <protection/>
    </xf>
    <xf numFmtId="41" fontId="63" fillId="0" borderId="66" xfId="0" applyNumberFormat="1" applyFont="1" applyBorder="1" applyAlignment="1" applyProtection="1">
      <alignment/>
      <protection/>
    </xf>
    <xf numFmtId="43" fontId="25" fillId="0" borderId="0" xfId="0" applyNumberFormat="1" applyFont="1" applyBorder="1" applyAlignment="1">
      <alignment horizontal="left"/>
    </xf>
    <xf numFmtId="43" fontId="25" fillId="0" borderId="0" xfId="0" applyNumberFormat="1" applyFont="1" applyBorder="1" applyAlignment="1">
      <alignment/>
    </xf>
    <xf numFmtId="43" fontId="77" fillId="0" borderId="0" xfId="0" applyNumberFormat="1" applyFont="1" applyAlignment="1">
      <alignment horizontal="center"/>
    </xf>
    <xf numFmtId="41" fontId="70" fillId="0" borderId="26" xfId="0" applyNumberFormat="1" applyFont="1" applyBorder="1" applyAlignment="1" applyProtection="1">
      <alignment/>
      <protection locked="0"/>
    </xf>
    <xf numFmtId="41" fontId="65" fillId="0" borderId="21" xfId="0" applyNumberFormat="1" applyFont="1" applyBorder="1" applyAlignment="1" applyProtection="1">
      <alignment/>
      <protection locked="0"/>
    </xf>
    <xf numFmtId="41" fontId="25" fillId="0" borderId="26" xfId="0" applyNumberFormat="1" applyFont="1" applyBorder="1" applyAlignment="1" applyProtection="1">
      <alignment/>
      <protection locked="0"/>
    </xf>
    <xf numFmtId="44" fontId="78" fillId="0" borderId="0" xfId="0" applyNumberFormat="1" applyFont="1" applyAlignment="1" applyProtection="1">
      <alignment/>
      <protection/>
    </xf>
    <xf numFmtId="0" fontId="78" fillId="0" borderId="0" xfId="0" applyFont="1" applyAlignment="1" applyProtection="1">
      <alignment/>
      <protection/>
    </xf>
    <xf numFmtId="0" fontId="78" fillId="0" borderId="49" xfId="0" applyFont="1" applyBorder="1" applyAlignment="1" applyProtection="1">
      <alignment/>
      <protection/>
    </xf>
    <xf numFmtId="0" fontId="78" fillId="0" borderId="49" xfId="0" applyFont="1" applyBorder="1" applyAlignment="1" applyProtection="1">
      <alignment horizontal="center"/>
      <protection/>
    </xf>
    <xf numFmtId="43" fontId="78" fillId="0" borderId="49" xfId="0" applyNumberFormat="1" applyFont="1" applyBorder="1" applyAlignment="1" applyProtection="1">
      <alignment/>
      <protection/>
    </xf>
    <xf numFmtId="43" fontId="79" fillId="0" borderId="0" xfId="0" applyNumberFormat="1" applyFont="1" applyBorder="1" applyAlignment="1">
      <alignment/>
    </xf>
    <xf numFmtId="43" fontId="0" fillId="0" borderId="10" xfId="0" applyNumberFormat="1" applyBorder="1" applyAlignment="1">
      <alignment/>
    </xf>
    <xf numFmtId="0" fontId="0" fillId="0" borderId="0" xfId="0" applyAlignment="1" applyProtection="1">
      <alignment horizontal="left" vertical="top" wrapText="1"/>
      <protection locked="0"/>
    </xf>
    <xf numFmtId="43" fontId="70" fillId="0" borderId="44" xfId="0" applyNumberFormat="1" applyFont="1" applyBorder="1" applyAlignment="1" applyProtection="1">
      <alignment horizontal="center"/>
      <protection/>
    </xf>
    <xf numFmtId="43" fontId="29" fillId="0" borderId="68" xfId="0" applyNumberFormat="1" applyFont="1" applyFill="1" applyBorder="1" applyAlignment="1">
      <alignment/>
    </xf>
    <xf numFmtId="43" fontId="29" fillId="0" borderId="68" xfId="0" applyNumberFormat="1" applyFont="1" applyFill="1" applyBorder="1" applyAlignment="1" applyProtection="1">
      <alignment/>
      <protection/>
    </xf>
    <xf numFmtId="41" fontId="0" fillId="0" borderId="23" xfId="0" applyNumberFormat="1" applyFont="1" applyBorder="1" applyAlignment="1" applyProtection="1">
      <alignment/>
      <protection/>
    </xf>
    <xf numFmtId="0" fontId="0" fillId="0" borderId="0" xfId="0" applyAlignment="1" applyProtection="1">
      <alignment vertical="top" wrapText="1"/>
      <protection locked="0"/>
    </xf>
    <xf numFmtId="0" fontId="80" fillId="0" borderId="0" xfId="0" applyFont="1" applyAlignment="1">
      <alignment/>
    </xf>
    <xf numFmtId="0" fontId="74" fillId="0" borderId="33" xfId="0" applyFont="1" applyBorder="1" applyAlignment="1" applyProtection="1">
      <alignment horizontal="left"/>
      <protection/>
    </xf>
    <xf numFmtId="0" fontId="74" fillId="0" borderId="34" xfId="0" applyFont="1" applyBorder="1" applyAlignment="1" applyProtection="1">
      <alignment horizontal="left"/>
      <protection/>
    </xf>
    <xf numFmtId="164" fontId="74" fillId="0" borderId="34" xfId="0" applyNumberFormat="1" applyFont="1" applyBorder="1" applyAlignment="1" applyProtection="1">
      <alignment horizontal="left"/>
      <protection/>
    </xf>
    <xf numFmtId="0" fontId="64" fillId="0" borderId="33" xfId="0" applyFont="1" applyBorder="1" applyAlignment="1" applyProtection="1">
      <alignment horizontal="left"/>
      <protection/>
    </xf>
    <xf numFmtId="0" fontId="72" fillId="0" borderId="34" xfId="0" applyFont="1" applyBorder="1" applyAlignment="1" applyProtection="1">
      <alignment horizontal="left"/>
      <protection/>
    </xf>
    <xf numFmtId="14" fontId="63" fillId="0" borderId="86" xfId="0" applyNumberFormat="1" applyFont="1" applyFill="1" applyBorder="1" applyAlignment="1" applyProtection="1">
      <alignment horizontal="center" vertical="center"/>
      <protection/>
    </xf>
    <xf numFmtId="14" fontId="63" fillId="0" borderId="87" xfId="0" applyNumberFormat="1" applyFont="1" applyFill="1" applyBorder="1" applyAlignment="1" applyProtection="1">
      <alignment horizontal="center" vertical="center"/>
      <protection/>
    </xf>
    <xf numFmtId="14" fontId="63" fillId="0" borderId="40" xfId="0" applyNumberFormat="1" applyFont="1" applyFill="1" applyBorder="1" applyAlignment="1" applyProtection="1">
      <alignment horizontal="center" vertical="center"/>
      <protection/>
    </xf>
    <xf numFmtId="0" fontId="63" fillId="0" borderId="88" xfId="0" applyFont="1" applyFill="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3" fillId="0" borderId="35" xfId="0" applyFont="1" applyBorder="1" applyAlignment="1" applyProtection="1">
      <alignment horizontal="center" vertical="center"/>
      <protection/>
    </xf>
    <xf numFmtId="0" fontId="63" fillId="0" borderId="64" xfId="0" applyFont="1" applyBorder="1" applyAlignment="1" applyProtection="1">
      <alignment horizontal="center"/>
      <protection/>
    </xf>
    <xf numFmtId="43" fontId="63" fillId="0" borderId="88" xfId="0" applyNumberFormat="1" applyFont="1" applyFill="1" applyBorder="1" applyAlignment="1" applyProtection="1">
      <alignment horizontal="center"/>
      <protection/>
    </xf>
    <xf numFmtId="43" fontId="81" fillId="0" borderId="88" xfId="0" applyNumberFormat="1" applyFont="1" applyBorder="1" applyAlignment="1" applyProtection="1">
      <alignment horizontal="center" vertical="center" wrapText="1"/>
      <protection locked="0"/>
    </xf>
    <xf numFmtId="43" fontId="7" fillId="0" borderId="35" xfId="0" applyNumberFormat="1" applyFont="1" applyBorder="1" applyAlignment="1" applyProtection="1">
      <alignment horizontal="center" vertical="center" wrapText="1"/>
      <protection locked="0"/>
    </xf>
    <xf numFmtId="0" fontId="75" fillId="0" borderId="64" xfId="0" applyFont="1" applyBorder="1" applyAlignment="1" applyProtection="1">
      <alignment horizontal="center" vertical="center" wrapText="1"/>
      <protection/>
    </xf>
    <xf numFmtId="0" fontId="75" fillId="0" borderId="89" xfId="0" applyFont="1" applyBorder="1" applyAlignment="1" applyProtection="1">
      <alignment horizontal="center" vertical="center" wrapText="1"/>
      <protection/>
    </xf>
    <xf numFmtId="0" fontId="75" fillId="0" borderId="49" xfId="0" applyFont="1" applyBorder="1" applyAlignment="1" applyProtection="1">
      <alignment horizontal="center" vertical="center" wrapText="1"/>
      <protection/>
    </xf>
    <xf numFmtId="0" fontId="75" fillId="0" borderId="81" xfId="0" applyFont="1" applyBorder="1" applyAlignment="1" applyProtection="1">
      <alignment horizontal="center" vertical="center" wrapText="1"/>
      <protection/>
    </xf>
    <xf numFmtId="0" fontId="64" fillId="0" borderId="90" xfId="0" applyFont="1" applyBorder="1" applyAlignment="1" applyProtection="1">
      <alignment horizontal="left"/>
      <protection/>
    </xf>
    <xf numFmtId="0" fontId="0" fillId="0" borderId="91" xfId="0" applyBorder="1" applyAlignment="1" applyProtection="1">
      <alignment horizontal="left"/>
      <protection/>
    </xf>
    <xf numFmtId="0" fontId="63" fillId="0" borderId="51" xfId="0" applyFont="1" applyBorder="1" applyAlignment="1" applyProtection="1">
      <alignment horizontal="center" vertical="center" wrapText="1"/>
      <protection/>
    </xf>
    <xf numFmtId="0" fontId="63" fillId="0" borderId="35" xfId="0" applyFont="1" applyBorder="1" applyAlignment="1" applyProtection="1">
      <alignment horizontal="center" vertical="center" wrapText="1"/>
      <protection/>
    </xf>
    <xf numFmtId="43" fontId="63" fillId="0" borderId="51" xfId="0" applyNumberFormat="1" applyFont="1" applyBorder="1" applyAlignment="1" applyProtection="1">
      <alignment horizontal="center" vertical="center"/>
      <protection/>
    </xf>
    <xf numFmtId="43" fontId="63" fillId="0" borderId="35" xfId="0" applyNumberFormat="1" applyFont="1" applyBorder="1" applyAlignment="1" applyProtection="1">
      <alignment horizontal="center" vertical="center"/>
      <protection/>
    </xf>
    <xf numFmtId="43" fontId="7" fillId="0" borderId="64" xfId="0" applyNumberFormat="1" applyFont="1" applyBorder="1" applyAlignment="1" applyProtection="1">
      <alignment horizontal="center" vertical="center"/>
      <protection locked="0"/>
    </xf>
    <xf numFmtId="43" fontId="7" fillId="0" borderId="49" xfId="0" applyNumberFormat="1" applyFont="1" applyBorder="1" applyAlignment="1" applyProtection="1">
      <alignment horizontal="center" vertical="center"/>
      <protection locked="0"/>
    </xf>
    <xf numFmtId="43" fontId="7" fillId="0" borderId="64" xfId="0" applyNumberFormat="1" applyFont="1" applyBorder="1" applyAlignment="1" applyProtection="1">
      <alignment horizontal="center" vertical="center" wrapText="1"/>
      <protection locked="0"/>
    </xf>
    <xf numFmtId="43" fontId="7" fillId="0" borderId="49" xfId="0" applyNumberFormat="1" applyFont="1" applyBorder="1" applyAlignment="1" applyProtection="1">
      <alignment horizontal="center" vertical="center" wrapText="1"/>
      <protection locked="0"/>
    </xf>
    <xf numFmtId="43" fontId="7" fillId="0" borderId="92" xfId="0" applyNumberFormat="1" applyFont="1" applyBorder="1" applyAlignment="1" applyProtection="1">
      <alignment horizontal="center" vertical="center" wrapText="1"/>
      <protection locked="0"/>
    </xf>
    <xf numFmtId="43" fontId="7" fillId="0" borderId="48" xfId="0" applyNumberFormat="1" applyFont="1" applyBorder="1" applyAlignment="1" applyProtection="1">
      <alignment horizontal="center" vertical="center" wrapText="1"/>
      <protection locked="0"/>
    </xf>
    <xf numFmtId="43" fontId="7" fillId="0" borderId="89" xfId="0" applyNumberFormat="1" applyFont="1" applyBorder="1" applyAlignment="1" applyProtection="1">
      <alignment horizontal="center" vertical="center" wrapText="1"/>
      <protection locked="0"/>
    </xf>
    <xf numFmtId="43" fontId="7" fillId="0" borderId="81" xfId="0" applyNumberFormat="1" applyFont="1" applyBorder="1" applyAlignment="1" applyProtection="1">
      <alignment horizontal="center" vertical="center" wrapText="1"/>
      <protection locked="0"/>
    </xf>
    <xf numFmtId="43" fontId="63" fillId="0" borderId="51" xfId="0" applyNumberFormat="1" applyFont="1" applyFill="1" applyBorder="1" applyAlignment="1" applyProtection="1">
      <alignment horizontal="center" vertical="center" wrapText="1"/>
      <protection/>
    </xf>
    <xf numFmtId="43" fontId="63" fillId="0" borderId="35" xfId="0" applyNumberFormat="1" applyFont="1" applyFill="1" applyBorder="1" applyAlignment="1" applyProtection="1">
      <alignment horizontal="center" vertical="center" wrapText="1"/>
      <protection/>
    </xf>
    <xf numFmtId="0" fontId="0" fillId="0" borderId="37" xfId="0" applyBorder="1" applyAlignment="1" applyProtection="1">
      <alignment horizontal="left"/>
      <protection/>
    </xf>
    <xf numFmtId="0" fontId="0" fillId="0" borderId="36" xfId="0" applyBorder="1" applyAlignment="1" applyProtection="1">
      <alignment horizontal="left"/>
      <protection/>
    </xf>
    <xf numFmtId="0" fontId="0" fillId="0" borderId="32" xfId="0" applyBorder="1" applyAlignment="1" applyProtection="1">
      <alignment horizontal="left"/>
      <protection/>
    </xf>
    <xf numFmtId="43" fontId="7" fillId="0" borderId="92" xfId="0" applyNumberFormat="1" applyFont="1" applyBorder="1" applyAlignment="1" applyProtection="1">
      <alignment horizontal="center" vertical="center"/>
      <protection locked="0"/>
    </xf>
    <xf numFmtId="43" fontId="7" fillId="0" borderId="48" xfId="0" applyNumberFormat="1" applyFont="1" applyBorder="1" applyAlignment="1" applyProtection="1">
      <alignment horizontal="center" vertical="center"/>
      <protection locked="0"/>
    </xf>
    <xf numFmtId="43" fontId="7" fillId="0" borderId="88" xfId="0" applyNumberFormat="1" applyFont="1" applyBorder="1" applyAlignment="1" applyProtection="1">
      <alignment horizontal="center" vertical="center"/>
      <protection locked="0"/>
    </xf>
    <xf numFmtId="43" fontId="7" fillId="0" borderId="35" xfId="0" applyNumberFormat="1" applyFont="1" applyBorder="1" applyAlignment="1" applyProtection="1">
      <alignment horizontal="center" vertical="center"/>
      <protection locked="0"/>
    </xf>
    <xf numFmtId="0" fontId="0" fillId="0" borderId="37" xfId="0" applyBorder="1" applyAlignment="1" applyProtection="1">
      <alignment horizontal="right"/>
      <protection/>
    </xf>
    <xf numFmtId="0" fontId="0" fillId="0" borderId="36" xfId="0" applyBorder="1" applyAlignment="1" applyProtection="1">
      <alignment horizontal="right"/>
      <protection/>
    </xf>
    <xf numFmtId="0" fontId="0" fillId="0" borderId="93" xfId="0" applyBorder="1" applyAlignment="1" applyProtection="1">
      <alignment horizontal="right"/>
      <protection/>
    </xf>
    <xf numFmtId="43" fontId="63" fillId="0" borderId="52" xfId="0" applyNumberFormat="1" applyFont="1" applyBorder="1" applyAlignment="1" applyProtection="1">
      <alignment horizontal="center" vertical="center" wrapText="1"/>
      <protection/>
    </xf>
    <xf numFmtId="43" fontId="63" fillId="0" borderId="94" xfId="0" applyNumberFormat="1" applyFont="1" applyBorder="1" applyAlignment="1" applyProtection="1">
      <alignment horizontal="center" vertical="center" wrapText="1"/>
      <protection/>
    </xf>
    <xf numFmtId="0" fontId="68" fillId="0" borderId="0" xfId="0" applyFont="1" applyAlignment="1">
      <alignment horizontal="right"/>
    </xf>
    <xf numFmtId="43" fontId="68" fillId="0" borderId="0" xfId="0" applyNumberFormat="1" applyFont="1" applyAlignment="1">
      <alignment horizontal="left"/>
    </xf>
    <xf numFmtId="164" fontId="77" fillId="0" borderId="0" xfId="0" applyNumberFormat="1" applyFont="1" applyAlignment="1">
      <alignment horizontal="right"/>
    </xf>
    <xf numFmtId="164" fontId="77" fillId="0" borderId="0" xfId="0" applyNumberFormat="1" applyFont="1" applyAlignment="1">
      <alignment horizontal="left"/>
    </xf>
    <xf numFmtId="43" fontId="29" fillId="0" borderId="95" xfId="0" applyNumberFormat="1" applyFont="1" applyBorder="1" applyAlignment="1">
      <alignment horizontal="center" vertical="center"/>
    </xf>
    <xf numFmtId="43" fontId="29" fillId="0" borderId="96" xfId="0" applyNumberFormat="1" applyFont="1" applyBorder="1" applyAlignment="1">
      <alignment horizontal="center" vertical="center"/>
    </xf>
    <xf numFmtId="0" fontId="29" fillId="0" borderId="97" xfId="0" applyFont="1" applyBorder="1" applyAlignment="1">
      <alignment horizontal="center"/>
    </xf>
    <xf numFmtId="0" fontId="29" fillId="0" borderId="13" xfId="0" applyFont="1" applyBorder="1" applyAlignment="1">
      <alignment/>
    </xf>
    <xf numFmtId="0" fontId="63" fillId="0" borderId="12" xfId="0" applyFont="1" applyBorder="1" applyAlignment="1">
      <alignment/>
    </xf>
    <xf numFmtId="0" fontId="61" fillId="0" borderId="18" xfId="0" applyFont="1" applyBorder="1" applyAlignment="1">
      <alignment horizontal="left"/>
    </xf>
    <xf numFmtId="0" fontId="61" fillId="0" borderId="98" xfId="0" applyFont="1" applyBorder="1" applyAlignment="1">
      <alignment horizontal="left"/>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85" xfId="0" applyBorder="1" applyAlignment="1">
      <alignment horizontal="center"/>
    </xf>
    <xf numFmtId="0" fontId="0" fillId="0" borderId="74" xfId="0" applyBorder="1" applyAlignment="1">
      <alignment horizontal="center"/>
    </xf>
    <xf numFmtId="43" fontId="61" fillId="0" borderId="75" xfId="0" applyNumberFormat="1" applyFont="1" applyBorder="1" applyAlignment="1">
      <alignment horizontal="center"/>
    </xf>
    <xf numFmtId="0" fontId="61" fillId="0" borderId="22" xfId="0" applyFont="1" applyBorder="1" applyAlignment="1">
      <alignment horizontal="center"/>
    </xf>
    <xf numFmtId="0" fontId="0" fillId="0" borderId="102" xfId="0" applyBorder="1" applyAlignment="1">
      <alignment horizontal="left"/>
    </xf>
    <xf numFmtId="0" fontId="0" fillId="0" borderId="10" xfId="0" applyBorder="1" applyAlignment="1">
      <alignment horizontal="left"/>
    </xf>
    <xf numFmtId="43" fontId="0" fillId="0" borderId="46" xfId="0" applyNumberFormat="1" applyBorder="1" applyAlignment="1">
      <alignment horizontal="left" vertical="center"/>
    </xf>
    <xf numFmtId="43" fontId="0" fillId="0" borderId="103" xfId="0" applyNumberFormat="1" applyBorder="1" applyAlignment="1">
      <alignment horizontal="left" vertical="center"/>
    </xf>
    <xf numFmtId="43" fontId="0" fillId="0" borderId="45" xfId="0" applyNumberFormat="1" applyBorder="1" applyAlignment="1">
      <alignment horizontal="left" vertical="center"/>
    </xf>
    <xf numFmtId="43" fontId="0" fillId="0" borderId="51" xfId="0" applyNumberFormat="1" applyBorder="1" applyAlignment="1">
      <alignment horizontal="center"/>
    </xf>
    <xf numFmtId="0" fontId="0" fillId="0" borderId="51" xfId="0" applyBorder="1" applyAlignment="1">
      <alignment horizontal="center"/>
    </xf>
    <xf numFmtId="43" fontId="0" fillId="0" borderId="10" xfId="0" applyNumberFormat="1" applyBorder="1" applyAlignment="1">
      <alignment horizontal="center"/>
    </xf>
    <xf numFmtId="0" fontId="0" fillId="0" borderId="104" xfId="0" applyBorder="1" applyAlignment="1">
      <alignment horizontal="center"/>
    </xf>
    <xf numFmtId="0" fontId="61" fillId="0" borderId="102" xfId="0" applyFont="1" applyBorder="1" applyAlignment="1">
      <alignment horizontal="left"/>
    </xf>
    <xf numFmtId="0" fontId="61" fillId="0" borderId="10" xfId="0" applyFont="1" applyBorder="1" applyAlignment="1">
      <alignment horizontal="left"/>
    </xf>
    <xf numFmtId="0" fontId="0" fillId="0" borderId="46" xfId="0" applyBorder="1" applyAlignment="1">
      <alignment horizontal="center" vertical="center"/>
    </xf>
    <xf numFmtId="0" fontId="0" fillId="0" borderId="103" xfId="0" applyBorder="1" applyAlignment="1">
      <alignment horizontal="center" vertical="center"/>
    </xf>
    <xf numFmtId="43" fontId="61" fillId="0" borderId="30" xfId="0" applyNumberFormat="1" applyFont="1" applyBorder="1" applyAlignment="1">
      <alignment/>
    </xf>
    <xf numFmtId="0" fontId="61" fillId="0" borderId="29" xfId="0" applyFont="1" applyBorder="1" applyAlignment="1">
      <alignment/>
    </xf>
    <xf numFmtId="43" fontId="0" fillId="0" borderId="53" xfId="0" applyNumberFormat="1" applyBorder="1" applyAlignment="1">
      <alignment horizontal="center"/>
    </xf>
    <xf numFmtId="0" fontId="0" fillId="0" borderId="105" xfId="0" applyBorder="1" applyAlignment="1">
      <alignment horizontal="center"/>
    </xf>
    <xf numFmtId="0" fontId="61" fillId="0" borderId="75" xfId="0" applyFont="1" applyBorder="1" applyAlignment="1">
      <alignment horizontal="left" vertical="top"/>
    </xf>
    <xf numFmtId="0" fontId="61" fillId="0" borderId="84" xfId="0" applyFont="1" applyBorder="1" applyAlignment="1">
      <alignment horizontal="left" vertical="top"/>
    </xf>
    <xf numFmtId="0" fontId="0" fillId="0" borderId="31" xfId="0" applyBorder="1" applyAlignment="1">
      <alignment horizontal="center"/>
    </xf>
    <xf numFmtId="0" fontId="0" fillId="0" borderId="97" xfId="0" applyBorder="1" applyAlignment="1">
      <alignment horizontal="center"/>
    </xf>
    <xf numFmtId="0" fontId="0" fillId="0" borderId="20" xfId="0" applyBorder="1" applyAlignment="1">
      <alignment horizontal="center"/>
    </xf>
    <xf numFmtId="0" fontId="0" fillId="0" borderId="84" xfId="0" applyBorder="1" applyAlignment="1">
      <alignment horizontal="center" vertical="center" wrapText="1"/>
    </xf>
    <xf numFmtId="0" fontId="0" fillId="0" borderId="84" xfId="0" applyBorder="1" applyAlignment="1">
      <alignment horizontal="center" vertical="center"/>
    </xf>
    <xf numFmtId="0" fontId="0" fillId="0" borderId="22" xfId="0" applyBorder="1" applyAlignment="1">
      <alignment horizontal="center" vertical="center"/>
    </xf>
    <xf numFmtId="0" fontId="0" fillId="0" borderId="106" xfId="0" applyBorder="1" applyAlignment="1">
      <alignment horizontal="left"/>
    </xf>
    <xf numFmtId="0" fontId="0" fillId="0" borderId="41" xfId="0" applyBorder="1" applyAlignment="1">
      <alignment horizontal="left"/>
    </xf>
    <xf numFmtId="43" fontId="0" fillId="0" borderId="107" xfId="0" applyNumberFormat="1" applyBorder="1" applyAlignment="1">
      <alignment horizontal="center" vertical="center"/>
    </xf>
    <xf numFmtId="43" fontId="0" fillId="0" borderId="108" xfId="0" applyNumberFormat="1" applyBorder="1" applyAlignment="1">
      <alignment horizontal="center" vertical="center"/>
    </xf>
    <xf numFmtId="43" fontId="0" fillId="0" borderId="109" xfId="0" applyNumberFormat="1" applyBorder="1" applyAlignment="1">
      <alignment horizontal="center" vertical="center"/>
    </xf>
    <xf numFmtId="43" fontId="0" fillId="0" borderId="41" xfId="0" applyNumberFormat="1" applyBorder="1" applyAlignment="1">
      <alignment horizontal="center"/>
    </xf>
    <xf numFmtId="0" fontId="0" fillId="0" borderId="41" xfId="0" applyBorder="1" applyAlignment="1">
      <alignment horizontal="center"/>
    </xf>
    <xf numFmtId="0" fontId="0" fillId="0" borderId="110" xfId="0" applyBorder="1" applyAlignment="1">
      <alignment horizontal="center"/>
    </xf>
    <xf numFmtId="0" fontId="68" fillId="0" borderId="0" xfId="0" applyFont="1" applyAlignment="1">
      <alignment horizontal="left"/>
    </xf>
    <xf numFmtId="0" fontId="76" fillId="0" borderId="0" xfId="0" applyFont="1" applyAlignment="1">
      <alignment horizontal="center"/>
    </xf>
    <xf numFmtId="0" fontId="76" fillId="0" borderId="0" xfId="0" applyFont="1" applyAlignment="1">
      <alignment horizontal="right"/>
    </xf>
    <xf numFmtId="0" fontId="76" fillId="0" borderId="0" xfId="0" applyFont="1" applyAlignment="1">
      <alignment horizontal="left"/>
    </xf>
    <xf numFmtId="0" fontId="0" fillId="0" borderId="46" xfId="0" applyBorder="1" applyAlignment="1">
      <alignment horizontal="center"/>
    </xf>
    <xf numFmtId="0" fontId="0" fillId="0" borderId="103" xfId="0" applyBorder="1" applyAlignment="1">
      <alignment horizontal="center"/>
    </xf>
    <xf numFmtId="0" fontId="0" fillId="0" borderId="45"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left" vertical="center" wrapText="1"/>
    </xf>
    <xf numFmtId="0" fontId="25" fillId="0" borderId="37" xfId="0" applyFont="1" applyBorder="1" applyAlignment="1" applyProtection="1">
      <alignment horizontal="left"/>
      <protection locked="0"/>
    </xf>
    <xf numFmtId="0" fontId="25" fillId="0" borderId="36" xfId="0" applyFont="1" applyBorder="1" applyAlignment="1" applyProtection="1">
      <alignment horizontal="left"/>
      <protection locked="0"/>
    </xf>
    <xf numFmtId="0" fontId="25" fillId="0" borderId="32" xfId="0" applyFont="1" applyBorder="1" applyAlignment="1" applyProtection="1">
      <alignment horizontal="left"/>
      <protection locked="0"/>
    </xf>
    <xf numFmtId="0" fontId="25" fillId="0" borderId="37" xfId="0" applyFont="1" applyBorder="1" applyAlignment="1" applyProtection="1">
      <alignment horizontal="right"/>
      <protection/>
    </xf>
    <xf numFmtId="0" fontId="25" fillId="0" borderId="36" xfId="0" applyFont="1" applyBorder="1" applyAlignment="1" applyProtection="1">
      <alignment horizontal="right"/>
      <protection/>
    </xf>
    <xf numFmtId="0" fontId="25" fillId="0" borderId="93" xfId="0" applyFont="1" applyBorder="1" applyAlignment="1" applyProtection="1">
      <alignment horizontal="right"/>
      <protection/>
    </xf>
    <xf numFmtId="0" fontId="25" fillId="0" borderId="37" xfId="0" applyFont="1" applyBorder="1" applyAlignment="1" applyProtection="1">
      <alignment horizontal="right"/>
      <protection locked="0"/>
    </xf>
    <xf numFmtId="0" fontId="25" fillId="0" borderId="36" xfId="0" applyFont="1" applyBorder="1" applyAlignment="1" applyProtection="1">
      <alignment horizontal="right"/>
      <protection locked="0"/>
    </xf>
    <xf numFmtId="0" fontId="25" fillId="0" borderId="93" xfId="0" applyFont="1" applyBorder="1" applyAlignment="1" applyProtection="1">
      <alignment horizontal="right"/>
      <protection locked="0"/>
    </xf>
    <xf numFmtId="0" fontId="7" fillId="0" borderId="64" xfId="0" applyFont="1" applyBorder="1" applyAlignment="1" applyProtection="1">
      <alignment horizontal="center" vertical="center" wrapText="1"/>
      <protection locked="0"/>
    </xf>
    <xf numFmtId="0" fontId="7" fillId="0" borderId="89"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40" fillId="0" borderId="90" xfId="0" applyFont="1" applyBorder="1" applyAlignment="1" applyProtection="1">
      <alignment horizontal="left"/>
      <protection/>
    </xf>
    <xf numFmtId="0" fontId="25" fillId="0" borderId="91" xfId="0" applyFont="1" applyBorder="1" applyAlignment="1" applyProtection="1">
      <alignment horizontal="left"/>
      <protection/>
    </xf>
    <xf numFmtId="0" fontId="31" fillId="0" borderId="51" xfId="0" applyFont="1" applyBorder="1" applyAlignment="1" applyProtection="1">
      <alignment horizontal="center" vertical="center" wrapText="1"/>
      <protection/>
    </xf>
    <xf numFmtId="0" fontId="31" fillId="0" borderId="35" xfId="0" applyFont="1" applyBorder="1" applyAlignment="1" applyProtection="1">
      <alignment horizontal="center" vertical="center" wrapText="1"/>
      <protection/>
    </xf>
    <xf numFmtId="43" fontId="31" fillId="0" borderId="51" xfId="0" applyNumberFormat="1" applyFont="1" applyBorder="1" applyAlignment="1" applyProtection="1">
      <alignment horizontal="center" vertical="center"/>
      <protection/>
    </xf>
    <xf numFmtId="43" fontId="31" fillId="0" borderId="35" xfId="0" applyNumberFormat="1" applyFont="1" applyBorder="1" applyAlignment="1" applyProtection="1">
      <alignment horizontal="center" vertical="center"/>
      <protection/>
    </xf>
    <xf numFmtId="43" fontId="31" fillId="0" borderId="51" xfId="0" applyNumberFormat="1" applyFont="1" applyFill="1" applyBorder="1" applyAlignment="1" applyProtection="1">
      <alignment horizontal="center" vertical="center" wrapText="1"/>
      <protection/>
    </xf>
    <xf numFmtId="43" fontId="31" fillId="0" borderId="35" xfId="0" applyNumberFormat="1" applyFont="1" applyFill="1" applyBorder="1" applyAlignment="1" applyProtection="1">
      <alignment horizontal="center" vertical="center" wrapText="1"/>
      <protection/>
    </xf>
    <xf numFmtId="43" fontId="31" fillId="0" borderId="52" xfId="0" applyNumberFormat="1" applyFont="1" applyBorder="1" applyAlignment="1" applyProtection="1">
      <alignment horizontal="center" vertical="center" wrapText="1"/>
      <protection/>
    </xf>
    <xf numFmtId="43" fontId="31" fillId="0" borderId="94" xfId="0" applyNumberFormat="1" applyFont="1" applyBorder="1" applyAlignment="1" applyProtection="1">
      <alignment horizontal="center" vertical="center" wrapText="1"/>
      <protection/>
    </xf>
    <xf numFmtId="43" fontId="7" fillId="0" borderId="64" xfId="0" applyNumberFormat="1" applyFont="1" applyBorder="1" applyAlignment="1" applyProtection="1">
      <alignment horizontal="center" vertical="center" wrapText="1"/>
      <protection/>
    </xf>
    <xf numFmtId="43" fontId="7" fillId="0" borderId="49" xfId="0" applyNumberFormat="1" applyFont="1" applyBorder="1" applyAlignment="1" applyProtection="1">
      <alignment horizontal="center" vertical="center" wrapText="1"/>
      <protection/>
    </xf>
    <xf numFmtId="43" fontId="7" fillId="0" borderId="88" xfId="0" applyNumberFormat="1" applyFont="1" applyBorder="1" applyAlignment="1" applyProtection="1">
      <alignment horizontal="center" vertical="center" wrapText="1"/>
      <protection locked="0"/>
    </xf>
    <xf numFmtId="43" fontId="7" fillId="0" borderId="92" xfId="0" applyNumberFormat="1" applyFont="1" applyBorder="1" applyAlignment="1" applyProtection="1">
      <alignment horizontal="center" vertical="center"/>
      <protection/>
    </xf>
    <xf numFmtId="43" fontId="7" fillId="0" borderId="48" xfId="0" applyNumberFormat="1" applyFont="1" applyBorder="1" applyAlignment="1" applyProtection="1">
      <alignment horizontal="center" vertical="center"/>
      <protection/>
    </xf>
    <xf numFmtId="0" fontId="40" fillId="0" borderId="33" xfId="0" applyFont="1" applyBorder="1" applyAlignment="1" applyProtection="1">
      <alignment horizontal="left"/>
      <protection locked="0"/>
    </xf>
    <xf numFmtId="0" fontId="40" fillId="0" borderId="34" xfId="0" applyFont="1" applyBorder="1" applyAlignment="1" applyProtection="1">
      <alignment horizontal="left"/>
      <protection locked="0"/>
    </xf>
    <xf numFmtId="0" fontId="4" fillId="0" borderId="34" xfId="0" applyFont="1" applyBorder="1" applyAlignment="1" applyProtection="1">
      <alignment horizontal="left"/>
      <protection locked="0"/>
    </xf>
    <xf numFmtId="14" fontId="31" fillId="0" borderId="86" xfId="0" applyNumberFormat="1" applyFont="1" applyFill="1" applyBorder="1" applyAlignment="1" applyProtection="1">
      <alignment horizontal="center" vertical="center"/>
      <protection/>
    </xf>
    <xf numFmtId="14" fontId="31" fillId="0" borderId="87" xfId="0" applyNumberFormat="1" applyFont="1" applyFill="1" applyBorder="1" applyAlignment="1" applyProtection="1">
      <alignment horizontal="center" vertical="center"/>
      <protection/>
    </xf>
    <xf numFmtId="14" fontId="31" fillId="0" borderId="40" xfId="0" applyNumberFormat="1" applyFont="1" applyFill="1" applyBorder="1" applyAlignment="1" applyProtection="1">
      <alignment horizontal="center" vertical="center"/>
      <protection/>
    </xf>
    <xf numFmtId="0" fontId="31" fillId="0" borderId="88" xfId="0" applyFont="1" applyFill="1" applyBorder="1" applyAlignment="1" applyProtection="1">
      <alignment horizontal="center" vertical="center"/>
      <protection/>
    </xf>
    <xf numFmtId="0" fontId="31" fillId="0" borderId="39" xfId="0" applyFont="1" applyBorder="1" applyAlignment="1" applyProtection="1">
      <alignment horizontal="center" vertical="center"/>
      <protection/>
    </xf>
    <xf numFmtId="0" fontId="31" fillId="0" borderId="35" xfId="0" applyFont="1" applyBorder="1" applyAlignment="1" applyProtection="1">
      <alignment horizontal="center" vertical="center"/>
      <protection/>
    </xf>
    <xf numFmtId="0" fontId="31" fillId="0" borderId="64" xfId="0" applyFont="1" applyBorder="1" applyAlignment="1" applyProtection="1">
      <alignment horizontal="center"/>
      <protection/>
    </xf>
    <xf numFmtId="43" fontId="31" fillId="0" borderId="88" xfId="0" applyNumberFormat="1" applyFont="1" applyFill="1" applyBorder="1" applyAlignment="1" applyProtection="1">
      <alignment horizontal="center"/>
      <protection/>
    </xf>
    <xf numFmtId="164" fontId="40" fillId="0" borderId="34" xfId="0" applyNumberFormat="1" applyFont="1" applyBorder="1" applyAlignment="1" applyProtection="1">
      <alignment horizontal="left"/>
      <protection locked="0"/>
    </xf>
    <xf numFmtId="14" fontId="31" fillId="0" borderId="86" xfId="0" applyNumberFormat="1" applyFont="1" applyFill="1" applyBorder="1" applyAlignment="1" applyProtection="1">
      <alignment horizontal="center" vertical="center"/>
      <protection locked="0"/>
    </xf>
    <xf numFmtId="14" fontId="31" fillId="0" borderId="87" xfId="0" applyNumberFormat="1" applyFont="1" applyFill="1" applyBorder="1" applyAlignment="1" applyProtection="1">
      <alignment horizontal="center" vertical="center"/>
      <protection locked="0"/>
    </xf>
    <xf numFmtId="14" fontId="31" fillId="0" borderId="40" xfId="0" applyNumberFormat="1" applyFont="1" applyFill="1" applyBorder="1" applyAlignment="1" applyProtection="1">
      <alignment horizontal="center" vertical="center"/>
      <protection locked="0"/>
    </xf>
    <xf numFmtId="0" fontId="31" fillId="0" borderId="88" xfId="0" applyFont="1" applyFill="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64" xfId="0" applyFont="1" applyBorder="1" applyAlignment="1" applyProtection="1">
      <alignment horizontal="center"/>
      <protection locked="0"/>
    </xf>
    <xf numFmtId="43" fontId="31" fillId="0" borderId="88" xfId="0" applyNumberFormat="1" applyFont="1" applyFill="1" applyBorder="1" applyAlignment="1" applyProtection="1">
      <alignment horizontal="center"/>
      <protection locked="0"/>
    </xf>
    <xf numFmtId="0" fontId="40" fillId="0" borderId="90" xfId="0" applyFont="1" applyBorder="1" applyAlignment="1" applyProtection="1">
      <alignment horizontal="left"/>
      <protection locked="0"/>
    </xf>
    <xf numFmtId="0" fontId="25" fillId="0" borderId="91" xfId="0" applyFont="1" applyBorder="1" applyAlignment="1" applyProtection="1">
      <alignment horizontal="left"/>
      <protection locked="0"/>
    </xf>
    <xf numFmtId="0" fontId="31" fillId="0" borderId="51"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43" fontId="31" fillId="0" borderId="51" xfId="0" applyNumberFormat="1" applyFont="1" applyBorder="1" applyAlignment="1" applyProtection="1">
      <alignment horizontal="center" vertical="center"/>
      <protection locked="0"/>
    </xf>
    <xf numFmtId="43" fontId="31" fillId="0" borderId="35" xfId="0" applyNumberFormat="1" applyFont="1" applyBorder="1" applyAlignment="1" applyProtection="1">
      <alignment horizontal="center" vertical="center"/>
      <protection locked="0"/>
    </xf>
    <xf numFmtId="43" fontId="31" fillId="0" borderId="51" xfId="0" applyNumberFormat="1" applyFont="1" applyFill="1" applyBorder="1" applyAlignment="1" applyProtection="1">
      <alignment horizontal="center" vertical="center" wrapText="1"/>
      <protection locked="0"/>
    </xf>
    <xf numFmtId="43" fontId="31" fillId="0" borderId="35" xfId="0" applyNumberFormat="1" applyFont="1" applyFill="1" applyBorder="1" applyAlignment="1" applyProtection="1">
      <alignment horizontal="center" vertical="center" wrapText="1"/>
      <protection locked="0"/>
    </xf>
    <xf numFmtId="43" fontId="31" fillId="0" borderId="52" xfId="0" applyNumberFormat="1" applyFont="1" applyBorder="1" applyAlignment="1" applyProtection="1">
      <alignment horizontal="center" vertical="center" wrapText="1"/>
      <protection locked="0"/>
    </xf>
    <xf numFmtId="43" fontId="31" fillId="0" borderId="94" xfId="0" applyNumberFormat="1" applyFont="1" applyBorder="1" applyAlignment="1" applyProtection="1">
      <alignment horizontal="center" vertical="center" wrapText="1"/>
      <protection locked="0"/>
    </xf>
    <xf numFmtId="0" fontId="68" fillId="0" borderId="0" xfId="0" applyFont="1" applyAlignment="1" applyProtection="1">
      <alignment horizontal="left"/>
      <protection/>
    </xf>
    <xf numFmtId="0" fontId="68" fillId="0" borderId="0" xfId="0" applyFont="1" applyAlignment="1" applyProtection="1">
      <alignment horizontal="right"/>
      <protection/>
    </xf>
    <xf numFmtId="0" fontId="77" fillId="0" borderId="0" xfId="0" applyFont="1" applyAlignment="1" applyProtection="1">
      <alignment horizontal="right"/>
      <protection/>
    </xf>
    <xf numFmtId="0" fontId="77" fillId="0" borderId="0" xfId="0" applyFont="1" applyAlignment="1" applyProtection="1">
      <alignment horizontal="left"/>
      <protection/>
    </xf>
    <xf numFmtId="0" fontId="26" fillId="0" borderId="95" xfId="0" applyFont="1" applyBorder="1" applyAlignment="1" applyProtection="1">
      <alignment horizontal="center" vertical="center"/>
      <protection/>
    </xf>
    <xf numFmtId="0" fontId="26" fillId="0" borderId="96" xfId="0" applyFont="1" applyBorder="1" applyAlignment="1" applyProtection="1">
      <alignment horizontal="center" vertical="center"/>
      <protection/>
    </xf>
    <xf numFmtId="0" fontId="26" fillId="0" borderId="97" xfId="0" applyFont="1" applyBorder="1" applyAlignment="1" applyProtection="1">
      <alignment horizontal="center"/>
      <protection locked="0"/>
    </xf>
    <xf numFmtId="0" fontId="26" fillId="0" borderId="20" xfId="0" applyFont="1" applyBorder="1" applyAlignment="1" applyProtection="1">
      <alignment horizontal="center"/>
      <protection locked="0"/>
    </xf>
    <xf numFmtId="0" fontId="26" fillId="0" borderId="13" xfId="0" applyFont="1" applyBorder="1" applyAlignment="1" applyProtection="1">
      <alignment/>
      <protection/>
    </xf>
    <xf numFmtId="0" fontId="0" fillId="0" borderId="12" xfId="0" applyFont="1" applyBorder="1" applyAlignment="1" applyProtection="1">
      <alignment/>
      <protection/>
    </xf>
    <xf numFmtId="0" fontId="0" fillId="0" borderId="0" xfId="0"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514350</xdr:colOff>
      <xdr:row>53</xdr:row>
      <xdr:rowOff>152400</xdr:rowOff>
    </xdr:to>
    <xdr:pic>
      <xdr:nvPicPr>
        <xdr:cNvPr id="1" name="Picture 1"/>
        <xdr:cNvPicPr preferRelativeResize="1">
          <a:picLocks noChangeAspect="1"/>
        </xdr:cNvPicPr>
      </xdr:nvPicPr>
      <xdr:blipFill>
        <a:blip r:embed="rId1"/>
        <a:stretch>
          <a:fillRect/>
        </a:stretch>
      </xdr:blipFill>
      <xdr:spPr>
        <a:xfrm>
          <a:off x="0" y="0"/>
          <a:ext cx="7010400" cy="1024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2286000</xdr:colOff>
      <xdr:row>0</xdr:row>
      <xdr:rowOff>114300</xdr:rowOff>
    </xdr:from>
    <xdr:to>
      <xdr:col>0</xdr:col>
      <xdr:colOff>4152900</xdr:colOff>
      <xdr:row>0</xdr:row>
      <xdr:rowOff>657225</xdr:rowOff>
    </xdr:to>
    <xdr:pic>
      <xdr:nvPicPr>
        <xdr:cNvPr id="1" name="Picture 1"/>
        <xdr:cNvPicPr preferRelativeResize="1">
          <a:picLocks noChangeAspect="1"/>
        </xdr:cNvPicPr>
      </xdr:nvPicPr>
      <xdr:blipFill>
        <a:blip r:embed="rId1"/>
        <a:stretch>
          <a:fillRect/>
        </a:stretch>
      </xdr:blipFill>
      <xdr:spPr>
        <a:xfrm>
          <a:off x="2286000" y="114300"/>
          <a:ext cx="18669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sheet="1"/>
  <printOptions/>
  <pageMargins left="0.7" right="0.7" top="0.75" bottom="0.75" header="0.3" footer="0.3"/>
  <pageSetup orientation="portrait" paperSize="9" scale="80"/>
  <colBreaks count="1" manualBreakCount="1">
    <brk id="12" max="65535" man="1"/>
  </colBreaks>
  <drawing r:id="rId1"/>
</worksheet>
</file>

<file path=xl/worksheets/sheet10.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149</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270" t="e">
        <f>September!AP15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5">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270">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270">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73" t="e">
        <f>SUM(AP5+AP8-AP10)</f>
        <v>#VALUE!</v>
      </c>
      <c r="AR15" s="287" t="s">
        <v>86</v>
      </c>
      <c r="AU15" s="373">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SUM(L36+M36+N36)/11</f>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1.xml><?xml version="1.0" encoding="utf-8"?>
<worksheet xmlns="http://schemas.openxmlformats.org/spreadsheetml/2006/main" xmlns:r="http://schemas.openxmlformats.org/officeDocument/2006/relationships">
  <dimension ref="A1:AW49"/>
  <sheetViews>
    <sheetView workbookViewId="0" topLeftCell="G24">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150</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October!AP15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2.xml><?xml version="1.0" encoding="utf-8"?>
<worksheet xmlns="http://schemas.openxmlformats.org/spreadsheetml/2006/main" xmlns:r="http://schemas.openxmlformats.org/officeDocument/2006/relationships">
  <dimension ref="A1:AW63"/>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151</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72">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November!AP15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row r="63" ht="13.5">
      <c r="F63" s="374"/>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3.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152</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December!AP15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4.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153</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January!AP15</f>
        <v>#VALUE!</v>
      </c>
      <c r="AR5" s="287" t="s">
        <v>84</v>
      </c>
    </row>
    <row r="6" spans="1:44" ht="13.5">
      <c r="A6" s="325"/>
      <c r="B6" s="326"/>
      <c r="C6" s="327"/>
      <c r="D6" s="328"/>
      <c r="E6" s="328"/>
      <c r="F6" s="315">
        <f t="shared" si="0"/>
        <v>0</v>
      </c>
      <c r="G6" s="292"/>
      <c r="H6" s="290"/>
      <c r="I6" s="329"/>
      <c r="J6" s="326"/>
      <c r="K6" s="327"/>
      <c r="L6" s="320"/>
      <c r="M6" s="320"/>
      <c r="N6" s="330"/>
      <c r="O6" s="145">
        <f aca="true" t="shared" si="1" ref="O6:O35">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6">
        <f>SUM(L36/11)*10</f>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5.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154</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February!AP15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6.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155</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March!AP15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7.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156</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April!AP15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8.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157</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May!AP15</f>
        <v>#VALUE!</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19.xml><?xml version="1.0" encoding="utf-8"?>
<worksheet xmlns="http://schemas.openxmlformats.org/spreadsheetml/2006/main" xmlns:r="http://schemas.openxmlformats.org/officeDocument/2006/relationships">
  <dimension ref="A1:AD48"/>
  <sheetViews>
    <sheetView tabSelected="1" workbookViewId="0" topLeftCell="A7">
      <selection activeCell="C36" sqref="C36"/>
    </sheetView>
  </sheetViews>
  <sheetFormatPr defaultColWidth="9.140625" defaultRowHeight="15"/>
  <cols>
    <col min="1" max="1" width="34.7109375" style="47" customWidth="1"/>
    <col min="2" max="15" width="11.421875" style="47" customWidth="1"/>
    <col min="16" max="16" width="34.7109375" style="47" customWidth="1"/>
    <col min="17" max="30" width="11.7109375" style="47" customWidth="1"/>
    <col min="31" max="16384" width="9.140625" style="47" customWidth="1"/>
  </cols>
  <sheetData>
    <row r="1" spans="1:30" ht="19.5">
      <c r="A1" s="634" t="str">
        <f>'July '!A1:B1</f>
        <v>Business Name: </v>
      </c>
      <c r="B1" s="634"/>
      <c r="C1" s="634"/>
      <c r="D1" s="634"/>
      <c r="E1" s="634"/>
      <c r="F1" s="634"/>
      <c r="G1" s="634"/>
      <c r="H1" s="633" t="s">
        <v>51</v>
      </c>
      <c r="I1" s="633"/>
      <c r="J1" s="633"/>
      <c r="K1" s="633"/>
      <c r="L1" s="633"/>
      <c r="M1" s="633"/>
      <c r="N1" s="633"/>
      <c r="O1" s="633"/>
      <c r="P1" s="634" t="str">
        <f>'July '!A1</f>
        <v>Business Name: </v>
      </c>
      <c r="Q1" s="634"/>
      <c r="R1" s="634"/>
      <c r="S1" s="634"/>
      <c r="T1" s="634"/>
      <c r="U1" s="634"/>
      <c r="V1" s="634"/>
      <c r="W1" s="633" t="s">
        <v>51</v>
      </c>
      <c r="X1" s="633"/>
      <c r="Y1" s="633"/>
      <c r="Z1" s="633"/>
      <c r="AA1" s="633"/>
      <c r="AB1" s="633"/>
      <c r="AC1" s="633"/>
      <c r="AD1" s="633"/>
    </row>
    <row r="2" spans="1:30" ht="18">
      <c r="A2" s="635" t="str">
        <f>'July '!D1</f>
        <v>July 201_</v>
      </c>
      <c r="B2" s="635"/>
      <c r="C2" s="635"/>
      <c r="D2" s="635"/>
      <c r="E2" s="635"/>
      <c r="F2" s="635"/>
      <c r="G2" s="423" t="s">
        <v>52</v>
      </c>
      <c r="H2" s="636" t="str">
        <f>December!D1</f>
        <v>December 201_</v>
      </c>
      <c r="I2" s="636"/>
      <c r="J2" s="636"/>
      <c r="K2" s="636"/>
      <c r="L2" s="636"/>
      <c r="M2" s="636"/>
      <c r="N2" s="636"/>
      <c r="O2" s="636"/>
      <c r="P2" s="195"/>
      <c r="Q2" s="195"/>
      <c r="R2" s="195"/>
      <c r="S2" s="635" t="str">
        <f>January!D1</f>
        <v>January 201_</v>
      </c>
      <c r="T2" s="635"/>
      <c r="U2" s="635"/>
      <c r="V2" s="423" t="s">
        <v>52</v>
      </c>
      <c r="W2" s="636" t="str">
        <f>June!D1</f>
        <v>June 201_</v>
      </c>
      <c r="X2" s="636"/>
      <c r="Y2" s="636"/>
      <c r="Z2" s="195"/>
      <c r="AA2" s="195"/>
      <c r="AB2" s="195"/>
      <c r="AC2" s="195"/>
      <c r="AD2" s="195"/>
    </row>
    <row r="3" spans="1:30" ht="15" thickBo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4" spans="1:30" ht="15" thickTop="1">
      <c r="A4" s="641"/>
      <c r="B4" s="637" t="s">
        <v>40</v>
      </c>
      <c r="C4" s="638"/>
      <c r="D4" s="637" t="s">
        <v>41</v>
      </c>
      <c r="E4" s="638"/>
      <c r="F4" s="637" t="s">
        <v>42</v>
      </c>
      <c r="G4" s="638"/>
      <c r="H4" s="637" t="s">
        <v>43</v>
      </c>
      <c r="I4" s="638"/>
      <c r="J4" s="637" t="s">
        <v>44</v>
      </c>
      <c r="K4" s="638"/>
      <c r="L4" s="637" t="s">
        <v>45</v>
      </c>
      <c r="M4" s="638"/>
      <c r="N4" s="637" t="s">
        <v>28</v>
      </c>
      <c r="O4" s="638"/>
      <c r="P4" s="641"/>
      <c r="Q4" s="637" t="s">
        <v>46</v>
      </c>
      <c r="R4" s="638"/>
      <c r="S4" s="637" t="s">
        <v>47</v>
      </c>
      <c r="T4" s="638"/>
      <c r="U4" s="637" t="s">
        <v>48</v>
      </c>
      <c r="V4" s="638"/>
      <c r="W4" s="637" t="s">
        <v>49</v>
      </c>
      <c r="X4" s="638"/>
      <c r="Y4" s="637" t="s">
        <v>29</v>
      </c>
      <c r="Z4" s="638"/>
      <c r="AA4" s="637" t="s">
        <v>50</v>
      </c>
      <c r="AB4" s="638"/>
      <c r="AC4" s="637" t="s">
        <v>30</v>
      </c>
      <c r="AD4" s="638"/>
    </row>
    <row r="5" spans="1:30" ht="15" thickBot="1">
      <c r="A5" s="642"/>
      <c r="B5" s="196" t="s">
        <v>31</v>
      </c>
      <c r="C5" s="197" t="s">
        <v>32</v>
      </c>
      <c r="D5" s="196" t="s">
        <v>31</v>
      </c>
      <c r="E5" s="197" t="s">
        <v>32</v>
      </c>
      <c r="F5" s="196" t="s">
        <v>31</v>
      </c>
      <c r="G5" s="197" t="s">
        <v>32</v>
      </c>
      <c r="H5" s="196" t="s">
        <v>31</v>
      </c>
      <c r="I5" s="197" t="s">
        <v>32</v>
      </c>
      <c r="J5" s="196" t="s">
        <v>31</v>
      </c>
      <c r="K5" s="197" t="s">
        <v>32</v>
      </c>
      <c r="L5" s="196" t="s">
        <v>31</v>
      </c>
      <c r="M5" s="197" t="s">
        <v>32</v>
      </c>
      <c r="N5" s="196" t="s">
        <v>31</v>
      </c>
      <c r="O5" s="197" t="s">
        <v>32</v>
      </c>
      <c r="P5" s="642"/>
      <c r="Q5" s="196" t="s">
        <v>31</v>
      </c>
      <c r="R5" s="197" t="s">
        <v>32</v>
      </c>
      <c r="S5" s="196" t="s">
        <v>31</v>
      </c>
      <c r="T5" s="197" t="s">
        <v>32</v>
      </c>
      <c r="U5" s="196" t="s">
        <v>31</v>
      </c>
      <c r="V5" s="197" t="s">
        <v>32</v>
      </c>
      <c r="W5" s="196" t="s">
        <v>31</v>
      </c>
      <c r="X5" s="197" t="s">
        <v>32</v>
      </c>
      <c r="Y5" s="196" t="s">
        <v>31</v>
      </c>
      <c r="Z5" s="197" t="s">
        <v>32</v>
      </c>
      <c r="AA5" s="196" t="s">
        <v>31</v>
      </c>
      <c r="AB5" s="197" t="s">
        <v>32</v>
      </c>
      <c r="AC5" s="196" t="s">
        <v>31</v>
      </c>
      <c r="AD5" s="197" t="s">
        <v>32</v>
      </c>
    </row>
    <row r="6" spans="1:30" ht="15.75" thickBot="1" thickTop="1">
      <c r="A6" s="198" t="s">
        <v>36</v>
      </c>
      <c r="B6" s="254"/>
      <c r="C6" s="199">
        <f>('July '!D49/11)*10</f>
        <v>0</v>
      </c>
      <c r="D6" s="255"/>
      <c r="E6" s="199">
        <f>(August!D49/11)*10</f>
        <v>0</v>
      </c>
      <c r="F6" s="255"/>
      <c r="G6" s="199">
        <f>(September!D49/11)*10</f>
        <v>0</v>
      </c>
      <c r="H6" s="255"/>
      <c r="I6" s="199">
        <f>(October!D49/11)*10</f>
        <v>0</v>
      </c>
      <c r="J6" s="255"/>
      <c r="K6" s="199">
        <f>(November!D49/11)*10</f>
        <v>0</v>
      </c>
      <c r="L6" s="255"/>
      <c r="M6" s="199">
        <f>(December!D49/11)*10</f>
        <v>0</v>
      </c>
      <c r="N6" s="200">
        <f>SUM(B6+D6+F6+H6+J6+L6)</f>
        <v>0</v>
      </c>
      <c r="O6" s="201">
        <f>SUM(C6+E6+G6+I6+K6+M6)</f>
        <v>0</v>
      </c>
      <c r="P6" s="198" t="s">
        <v>36</v>
      </c>
      <c r="Q6" s="256"/>
      <c r="R6" s="199">
        <f>(January!D49/11)*10</f>
        <v>0</v>
      </c>
      <c r="S6" s="256"/>
      <c r="T6" s="199">
        <f>(February!D49/11)*10</f>
        <v>0</v>
      </c>
      <c r="U6" s="256"/>
      <c r="V6" s="199">
        <f>(March!D49/11)*10</f>
        <v>0</v>
      </c>
      <c r="W6" s="256"/>
      <c r="X6" s="199">
        <f>(April!D49/11)*10</f>
        <v>0</v>
      </c>
      <c r="Y6" s="256"/>
      <c r="Z6" s="199">
        <f>(May!D49/11)*10</f>
        <v>0</v>
      </c>
      <c r="AA6" s="256"/>
      <c r="AB6" s="199">
        <f>(June!D49/11)*10</f>
        <v>0</v>
      </c>
      <c r="AC6" s="200">
        <f>SUM(N6+Q6+S6+U6+W6+Y6+AA6)</f>
        <v>0</v>
      </c>
      <c r="AD6" s="201">
        <f>SUM(O6+R6+T6+V6+X6+Z6+AB6)</f>
        <v>0</v>
      </c>
    </row>
    <row r="7" spans="1:30" ht="15" thickTop="1">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row>
    <row r="8" spans="1:30" ht="15" thickBot="1">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row>
    <row r="9" spans="1:30" ht="15" thickTop="1">
      <c r="A9" s="202" t="s">
        <v>33</v>
      </c>
      <c r="B9" s="257"/>
      <c r="C9" s="430"/>
      <c r="D9" s="257"/>
      <c r="E9" s="430"/>
      <c r="F9" s="257"/>
      <c r="G9" s="430"/>
      <c r="H9" s="257"/>
      <c r="I9" s="430"/>
      <c r="J9" s="257"/>
      <c r="K9" s="430"/>
      <c r="L9" s="257"/>
      <c r="M9" s="425"/>
      <c r="N9" s="426"/>
      <c r="O9" s="427"/>
      <c r="P9" s="202" t="s">
        <v>33</v>
      </c>
      <c r="Q9" s="258"/>
      <c r="R9" s="428"/>
      <c r="S9" s="258"/>
      <c r="T9" s="428"/>
      <c r="U9" s="258"/>
      <c r="V9" s="428"/>
      <c r="W9" s="258"/>
      <c r="X9" s="428"/>
      <c r="Y9" s="258"/>
      <c r="Z9" s="428"/>
      <c r="AA9" s="258"/>
      <c r="AB9" s="429"/>
      <c r="AC9" s="426"/>
      <c r="AD9" s="427"/>
    </row>
    <row r="10" spans="1:30" ht="13.5">
      <c r="A10" s="204" t="str">
        <f>'July '!R2</f>
        <v>Cost of Sale</v>
      </c>
      <c r="B10" s="252"/>
      <c r="C10" s="205">
        <f>'July '!R49</f>
        <v>0</v>
      </c>
      <c r="D10" s="252"/>
      <c r="E10" s="205">
        <f>August!R49</f>
        <v>0</v>
      </c>
      <c r="F10" s="252"/>
      <c r="G10" s="205">
        <f>September!R49</f>
        <v>0</v>
      </c>
      <c r="H10" s="252"/>
      <c r="I10" s="205">
        <f>October!R49</f>
        <v>0</v>
      </c>
      <c r="J10" s="252"/>
      <c r="K10" s="205">
        <f>November!R49</f>
        <v>0</v>
      </c>
      <c r="L10" s="252"/>
      <c r="M10" s="205">
        <f>December!R49</f>
        <v>0</v>
      </c>
      <c r="N10" s="245">
        <f aca="true" t="shared" si="0" ref="N10:O26">SUM(B10+D10+F10+H10+J10+L10)</f>
        <v>0</v>
      </c>
      <c r="O10" s="246">
        <f t="shared" si="0"/>
        <v>0</v>
      </c>
      <c r="P10" s="204" t="str">
        <f>'July '!R2</f>
        <v>Cost of Sale</v>
      </c>
      <c r="Q10" s="252"/>
      <c r="R10" s="205">
        <f>January!R49</f>
        <v>0</v>
      </c>
      <c r="S10" s="252"/>
      <c r="T10" s="205">
        <f>February!R49</f>
        <v>0</v>
      </c>
      <c r="U10" s="252"/>
      <c r="V10" s="205">
        <f>March!R49</f>
        <v>0</v>
      </c>
      <c r="W10" s="252"/>
      <c r="X10" s="205">
        <f>April!R49</f>
        <v>0</v>
      </c>
      <c r="Y10" s="252"/>
      <c r="Z10" s="205">
        <f>May!R49</f>
        <v>0</v>
      </c>
      <c r="AA10" s="252"/>
      <c r="AB10" s="205">
        <f>June!R49</f>
        <v>0</v>
      </c>
      <c r="AC10" s="210">
        <f aca="true" t="shared" si="1" ref="AC10:AD29">SUM(N10+Q10+S10+U10+W10+Y10+AA10)</f>
        <v>0</v>
      </c>
      <c r="AD10" s="211">
        <f t="shared" si="1"/>
        <v>0</v>
      </c>
    </row>
    <row r="11" spans="1:30" ht="13.5">
      <c r="A11" s="204" t="str">
        <f>'July '!S2</f>
        <v>Advertising</v>
      </c>
      <c r="B11" s="252"/>
      <c r="C11" s="205">
        <f>'July '!S49</f>
        <v>0</v>
      </c>
      <c r="D11" s="252"/>
      <c r="E11" s="205">
        <f>August!S49</f>
        <v>0</v>
      </c>
      <c r="F11" s="252"/>
      <c r="G11" s="205">
        <f>September!S49</f>
        <v>0</v>
      </c>
      <c r="H11" s="252"/>
      <c r="I11" s="205">
        <f>October!S49</f>
        <v>0</v>
      </c>
      <c r="J11" s="252"/>
      <c r="K11" s="205">
        <f>November!S49</f>
        <v>0</v>
      </c>
      <c r="L11" s="252"/>
      <c r="M11" s="205">
        <f>December!S49</f>
        <v>0</v>
      </c>
      <c r="N11" s="245">
        <f t="shared" si="0"/>
        <v>0</v>
      </c>
      <c r="O11" s="246">
        <f t="shared" si="0"/>
        <v>0</v>
      </c>
      <c r="P11" s="204" t="str">
        <f>'July '!S2</f>
        <v>Advertising</v>
      </c>
      <c r="Q11" s="252"/>
      <c r="R11" s="205">
        <f>January!S49</f>
        <v>0</v>
      </c>
      <c r="S11" s="252"/>
      <c r="T11" s="205">
        <f>February!S49</f>
        <v>0</v>
      </c>
      <c r="U11" s="252"/>
      <c r="V11" s="205">
        <f>March!S49</f>
        <v>0</v>
      </c>
      <c r="W11" s="252"/>
      <c r="X11" s="205">
        <f>April!S49</f>
        <v>0</v>
      </c>
      <c r="Y11" s="252"/>
      <c r="Z11" s="205">
        <f>May!S49</f>
        <v>0</v>
      </c>
      <c r="AA11" s="252"/>
      <c r="AB11" s="205">
        <f>June!S49</f>
        <v>0</v>
      </c>
      <c r="AC11" s="210">
        <f t="shared" si="1"/>
        <v>0</v>
      </c>
      <c r="AD11" s="211">
        <f t="shared" si="1"/>
        <v>0</v>
      </c>
    </row>
    <row r="12" spans="1:30" ht="13.5">
      <c r="A12" s="204" t="str">
        <f>'July '!T2</f>
        <v>Bank Fees</v>
      </c>
      <c r="B12" s="252"/>
      <c r="C12" s="205">
        <f>'July '!T49</f>
        <v>0</v>
      </c>
      <c r="D12" s="252"/>
      <c r="E12" s="205">
        <f>August!T49</f>
        <v>0</v>
      </c>
      <c r="F12" s="252"/>
      <c r="G12" s="205">
        <f>September!T49</f>
        <v>0</v>
      </c>
      <c r="H12" s="252"/>
      <c r="I12" s="205">
        <f>October!T49</f>
        <v>0</v>
      </c>
      <c r="J12" s="252"/>
      <c r="K12" s="205">
        <f>November!T49</f>
        <v>0</v>
      </c>
      <c r="L12" s="252"/>
      <c r="M12" s="205">
        <f>December!T49</f>
        <v>0</v>
      </c>
      <c r="N12" s="245">
        <f t="shared" si="0"/>
        <v>0</v>
      </c>
      <c r="O12" s="246">
        <f t="shared" si="0"/>
        <v>0</v>
      </c>
      <c r="P12" s="204" t="str">
        <f>'July '!T2</f>
        <v>Bank Fees</v>
      </c>
      <c r="Q12" s="252"/>
      <c r="R12" s="205">
        <f>January!T49</f>
        <v>0</v>
      </c>
      <c r="S12" s="252"/>
      <c r="T12" s="205">
        <f>February!T49</f>
        <v>0</v>
      </c>
      <c r="U12" s="252"/>
      <c r="V12" s="205">
        <f>March!T49</f>
        <v>0</v>
      </c>
      <c r="W12" s="252"/>
      <c r="X12" s="205">
        <f>April!T49</f>
        <v>0</v>
      </c>
      <c r="Y12" s="252"/>
      <c r="Z12" s="205">
        <f>May!T49</f>
        <v>0</v>
      </c>
      <c r="AA12" s="252"/>
      <c r="AB12" s="205">
        <f>June!T49</f>
        <v>0</v>
      </c>
      <c r="AC12" s="210">
        <f t="shared" si="1"/>
        <v>0</v>
      </c>
      <c r="AD12" s="211">
        <f t="shared" si="1"/>
        <v>0</v>
      </c>
    </row>
    <row r="13" spans="1:30" ht="13.5">
      <c r="A13" s="204" t="str">
        <f>'July '!U2</f>
        <v>Electricity</v>
      </c>
      <c r="B13" s="252"/>
      <c r="C13" s="205">
        <f>'July '!U49</f>
        <v>0</v>
      </c>
      <c r="D13" s="252"/>
      <c r="E13" s="205">
        <f>August!U49</f>
        <v>0</v>
      </c>
      <c r="F13" s="252"/>
      <c r="G13" s="205">
        <f>September!U49</f>
        <v>0</v>
      </c>
      <c r="H13" s="252"/>
      <c r="I13" s="205">
        <f>October!U49</f>
        <v>0</v>
      </c>
      <c r="J13" s="252"/>
      <c r="K13" s="205">
        <f>November!U49</f>
        <v>0</v>
      </c>
      <c r="L13" s="252"/>
      <c r="M13" s="205">
        <f>December!U49</f>
        <v>0</v>
      </c>
      <c r="N13" s="245">
        <f t="shared" si="0"/>
        <v>0</v>
      </c>
      <c r="O13" s="246">
        <f t="shared" si="0"/>
        <v>0</v>
      </c>
      <c r="P13" s="204" t="str">
        <f>'July '!U2</f>
        <v>Electricity</v>
      </c>
      <c r="Q13" s="252"/>
      <c r="R13" s="205">
        <f>January!U49</f>
        <v>0</v>
      </c>
      <c r="S13" s="252"/>
      <c r="T13" s="205">
        <f>February!U49</f>
        <v>0</v>
      </c>
      <c r="U13" s="252"/>
      <c r="V13" s="205">
        <f>March!U49</f>
        <v>0</v>
      </c>
      <c r="W13" s="252"/>
      <c r="X13" s="205">
        <f>April!U49</f>
        <v>0</v>
      </c>
      <c r="Y13" s="252"/>
      <c r="Z13" s="205">
        <f>May!U49</f>
        <v>0</v>
      </c>
      <c r="AA13" s="252"/>
      <c r="AB13" s="205">
        <f>June!U49</f>
        <v>0</v>
      </c>
      <c r="AC13" s="210">
        <f t="shared" si="1"/>
        <v>0</v>
      </c>
      <c r="AD13" s="211">
        <f t="shared" si="1"/>
        <v>0</v>
      </c>
    </row>
    <row r="14" spans="1:30" ht="13.5">
      <c r="A14" s="204" t="str">
        <f>'July '!V2</f>
        <v>Equipment</v>
      </c>
      <c r="B14" s="252"/>
      <c r="C14" s="205">
        <f>'July '!V49</f>
        <v>0</v>
      </c>
      <c r="D14" s="252"/>
      <c r="E14" s="205">
        <f>August!V49</f>
        <v>0</v>
      </c>
      <c r="F14" s="252"/>
      <c r="G14" s="205">
        <f>September!V49</f>
        <v>0</v>
      </c>
      <c r="H14" s="252"/>
      <c r="I14" s="205">
        <f>October!V49</f>
        <v>0</v>
      </c>
      <c r="J14" s="252"/>
      <c r="K14" s="205">
        <f>November!V49</f>
        <v>0</v>
      </c>
      <c r="L14" s="252"/>
      <c r="M14" s="205">
        <f>December!V49</f>
        <v>0</v>
      </c>
      <c r="N14" s="245">
        <f t="shared" si="0"/>
        <v>0</v>
      </c>
      <c r="O14" s="246">
        <f t="shared" si="0"/>
        <v>0</v>
      </c>
      <c r="P14" s="204" t="str">
        <f>'July '!V2</f>
        <v>Equipment</v>
      </c>
      <c r="Q14" s="252"/>
      <c r="R14" s="205">
        <f>January!V49</f>
        <v>0</v>
      </c>
      <c r="S14" s="252"/>
      <c r="T14" s="205">
        <f>February!V49</f>
        <v>0</v>
      </c>
      <c r="U14" s="252"/>
      <c r="V14" s="205">
        <f>March!V49</f>
        <v>0</v>
      </c>
      <c r="W14" s="252"/>
      <c r="X14" s="205">
        <f>April!V49</f>
        <v>0</v>
      </c>
      <c r="Y14" s="252"/>
      <c r="Z14" s="205">
        <f>May!V49</f>
        <v>0</v>
      </c>
      <c r="AA14" s="252"/>
      <c r="AB14" s="205">
        <f>June!V49</f>
        <v>0</v>
      </c>
      <c r="AC14" s="210">
        <f t="shared" si="1"/>
        <v>0</v>
      </c>
      <c r="AD14" s="211">
        <f t="shared" si="1"/>
        <v>0</v>
      </c>
    </row>
    <row r="15" spans="1:30" ht="13.5">
      <c r="A15" s="204" t="str">
        <f>'July '!W2</f>
        <v>Freight / Postage</v>
      </c>
      <c r="B15" s="252"/>
      <c r="C15" s="205">
        <f>'July '!W49</f>
        <v>0</v>
      </c>
      <c r="D15" s="252"/>
      <c r="E15" s="205">
        <f>August!W49</f>
        <v>0</v>
      </c>
      <c r="F15" s="252"/>
      <c r="G15" s="205">
        <f>September!W49</f>
        <v>0</v>
      </c>
      <c r="H15" s="252"/>
      <c r="I15" s="205">
        <f>October!W49</f>
        <v>0</v>
      </c>
      <c r="J15" s="252"/>
      <c r="K15" s="205">
        <f>November!W49</f>
        <v>0</v>
      </c>
      <c r="L15" s="252"/>
      <c r="M15" s="205">
        <f>December!W49</f>
        <v>0</v>
      </c>
      <c r="N15" s="245">
        <f t="shared" si="0"/>
        <v>0</v>
      </c>
      <c r="O15" s="246">
        <f t="shared" si="0"/>
        <v>0</v>
      </c>
      <c r="P15" s="204" t="str">
        <f>'July '!W2</f>
        <v>Freight / Postage</v>
      </c>
      <c r="Q15" s="252"/>
      <c r="R15" s="205">
        <f>January!W49</f>
        <v>0</v>
      </c>
      <c r="S15" s="252"/>
      <c r="T15" s="205">
        <f>February!W49</f>
        <v>0</v>
      </c>
      <c r="U15" s="252"/>
      <c r="V15" s="205">
        <f>March!W49</f>
        <v>0</v>
      </c>
      <c r="W15" s="252"/>
      <c r="X15" s="205">
        <f>April!W49</f>
        <v>0</v>
      </c>
      <c r="Y15" s="252"/>
      <c r="Z15" s="205">
        <f>May!W49</f>
        <v>0</v>
      </c>
      <c r="AA15" s="252"/>
      <c r="AB15" s="205">
        <f>June!W49</f>
        <v>0</v>
      </c>
      <c r="AC15" s="210">
        <f t="shared" si="1"/>
        <v>0</v>
      </c>
      <c r="AD15" s="211">
        <f t="shared" si="1"/>
        <v>0</v>
      </c>
    </row>
    <row r="16" spans="1:30" ht="13.5">
      <c r="A16" s="204" t="str">
        <f>'July '!X2</f>
        <v>Insurance</v>
      </c>
      <c r="B16" s="252"/>
      <c r="C16" s="205">
        <f>'July '!X49</f>
        <v>0</v>
      </c>
      <c r="D16" s="252"/>
      <c r="E16" s="205">
        <f>August!X49</f>
        <v>0</v>
      </c>
      <c r="F16" s="252"/>
      <c r="G16" s="205">
        <f>September!X49</f>
        <v>0</v>
      </c>
      <c r="H16" s="252"/>
      <c r="I16" s="205">
        <f>October!X49</f>
        <v>0</v>
      </c>
      <c r="J16" s="252"/>
      <c r="K16" s="205">
        <f>November!X49</f>
        <v>0</v>
      </c>
      <c r="L16" s="252"/>
      <c r="M16" s="205">
        <f>December!X49</f>
        <v>0</v>
      </c>
      <c r="N16" s="245">
        <f t="shared" si="0"/>
        <v>0</v>
      </c>
      <c r="O16" s="246">
        <f t="shared" si="0"/>
        <v>0</v>
      </c>
      <c r="P16" s="204" t="str">
        <f>'July '!X2</f>
        <v>Insurance</v>
      </c>
      <c r="Q16" s="252"/>
      <c r="R16" s="205">
        <f>January!X49</f>
        <v>0</v>
      </c>
      <c r="S16" s="252"/>
      <c r="T16" s="205">
        <f>February!X49</f>
        <v>0</v>
      </c>
      <c r="U16" s="252"/>
      <c r="V16" s="205">
        <f>March!X49</f>
        <v>0</v>
      </c>
      <c r="W16" s="252"/>
      <c r="X16" s="205">
        <f>April!X49</f>
        <v>0</v>
      </c>
      <c r="Y16" s="252"/>
      <c r="Z16" s="205">
        <f>May!X49</f>
        <v>0</v>
      </c>
      <c r="AA16" s="252"/>
      <c r="AB16" s="205">
        <f>June!X49</f>
        <v>0</v>
      </c>
      <c r="AC16" s="210">
        <f t="shared" si="1"/>
        <v>0</v>
      </c>
      <c r="AD16" s="211">
        <f t="shared" si="1"/>
        <v>0</v>
      </c>
    </row>
    <row r="17" spans="1:30" ht="13.5">
      <c r="A17" s="204" t="str">
        <f>'July '!Y2</f>
        <v>Interest 0n Loan</v>
      </c>
      <c r="B17" s="252"/>
      <c r="C17" s="205">
        <f>'July '!Y49</f>
        <v>0</v>
      </c>
      <c r="D17" s="252"/>
      <c r="E17" s="205">
        <f>August!Y49</f>
        <v>0</v>
      </c>
      <c r="F17" s="252"/>
      <c r="G17" s="205">
        <f>September!Y49</f>
        <v>0</v>
      </c>
      <c r="H17" s="252"/>
      <c r="I17" s="205">
        <f>October!Y49</f>
        <v>0</v>
      </c>
      <c r="J17" s="252"/>
      <c r="K17" s="205">
        <f>November!Y49</f>
        <v>0</v>
      </c>
      <c r="L17" s="252"/>
      <c r="M17" s="205">
        <f>December!Y49</f>
        <v>0</v>
      </c>
      <c r="N17" s="245">
        <f t="shared" si="0"/>
        <v>0</v>
      </c>
      <c r="O17" s="246">
        <f t="shared" si="0"/>
        <v>0</v>
      </c>
      <c r="P17" s="204" t="str">
        <f>'July '!Y2</f>
        <v>Interest 0n Loan</v>
      </c>
      <c r="Q17" s="252"/>
      <c r="R17" s="205">
        <f>January!Y49</f>
        <v>0</v>
      </c>
      <c r="S17" s="252"/>
      <c r="T17" s="205">
        <f>February!Y49</f>
        <v>0</v>
      </c>
      <c r="U17" s="252"/>
      <c r="V17" s="205">
        <f>March!Y49</f>
        <v>0</v>
      </c>
      <c r="W17" s="252"/>
      <c r="X17" s="205">
        <f>April!Y49</f>
        <v>0</v>
      </c>
      <c r="Y17" s="252"/>
      <c r="Z17" s="205">
        <f>May!Y49</f>
        <v>0</v>
      </c>
      <c r="AA17" s="252"/>
      <c r="AB17" s="205">
        <f>June!Y49</f>
        <v>0</v>
      </c>
      <c r="AC17" s="210">
        <f t="shared" si="1"/>
        <v>0</v>
      </c>
      <c r="AD17" s="211">
        <f t="shared" si="1"/>
        <v>0</v>
      </c>
    </row>
    <row r="18" spans="1:30" ht="13.5">
      <c r="A18" s="204" t="str">
        <f>'July '!Z2</f>
        <v>Loan Principal Repayments</v>
      </c>
      <c r="B18" s="252"/>
      <c r="C18" s="205">
        <f>'July '!Z49</f>
        <v>0</v>
      </c>
      <c r="D18" s="252"/>
      <c r="E18" s="205">
        <f>August!Z49</f>
        <v>0</v>
      </c>
      <c r="F18" s="252"/>
      <c r="G18" s="205">
        <f>September!Z49</f>
        <v>0</v>
      </c>
      <c r="H18" s="252"/>
      <c r="I18" s="205">
        <f>October!Z49</f>
        <v>0</v>
      </c>
      <c r="J18" s="252"/>
      <c r="K18" s="205">
        <f>November!Z49</f>
        <v>0</v>
      </c>
      <c r="L18" s="252"/>
      <c r="M18" s="205">
        <f>December!Z49</f>
        <v>0</v>
      </c>
      <c r="N18" s="245">
        <f t="shared" si="0"/>
        <v>0</v>
      </c>
      <c r="O18" s="246">
        <f t="shared" si="0"/>
        <v>0</v>
      </c>
      <c r="P18" s="204" t="str">
        <f>'July '!Z2</f>
        <v>Loan Principal Repayments</v>
      </c>
      <c r="Q18" s="252"/>
      <c r="R18" s="205">
        <f>January!Z49</f>
        <v>0</v>
      </c>
      <c r="S18" s="252"/>
      <c r="T18" s="205">
        <f>February!Z49</f>
        <v>0</v>
      </c>
      <c r="U18" s="252"/>
      <c r="V18" s="205">
        <f>March!Z49</f>
        <v>0</v>
      </c>
      <c r="W18" s="252"/>
      <c r="X18" s="205">
        <f>April!Z49</f>
        <v>0</v>
      </c>
      <c r="Y18" s="252"/>
      <c r="Z18" s="205">
        <f>May!Z49</f>
        <v>0</v>
      </c>
      <c r="AA18" s="252"/>
      <c r="AB18" s="205">
        <f>June!Z49</f>
        <v>0</v>
      </c>
      <c r="AC18" s="210">
        <f t="shared" si="1"/>
        <v>0</v>
      </c>
      <c r="AD18" s="211">
        <f t="shared" si="1"/>
        <v>0</v>
      </c>
    </row>
    <row r="19" spans="1:30" ht="13.5">
      <c r="A19" s="204" t="str">
        <f>'July '!AA2</f>
        <v>Misc Expenses</v>
      </c>
      <c r="B19" s="252"/>
      <c r="C19" s="205">
        <f>'July '!AA49</f>
        <v>0</v>
      </c>
      <c r="D19" s="252"/>
      <c r="E19" s="205">
        <f>August!AA49</f>
        <v>0</v>
      </c>
      <c r="F19" s="252"/>
      <c r="G19" s="205">
        <f>September!AA49</f>
        <v>0</v>
      </c>
      <c r="H19" s="252"/>
      <c r="I19" s="205">
        <f>October!AA49</f>
        <v>0</v>
      </c>
      <c r="J19" s="252"/>
      <c r="K19" s="205">
        <f>November!AA49</f>
        <v>0</v>
      </c>
      <c r="L19" s="252"/>
      <c r="M19" s="205">
        <f>December!AA49</f>
        <v>0</v>
      </c>
      <c r="N19" s="245">
        <f t="shared" si="0"/>
        <v>0</v>
      </c>
      <c r="O19" s="246">
        <f t="shared" si="0"/>
        <v>0</v>
      </c>
      <c r="P19" s="204" t="str">
        <f>'July '!AA2</f>
        <v>Misc Expenses</v>
      </c>
      <c r="Q19" s="252"/>
      <c r="R19" s="205">
        <f>January!AA49</f>
        <v>0</v>
      </c>
      <c r="S19" s="252"/>
      <c r="T19" s="205">
        <f>February!AA49</f>
        <v>0</v>
      </c>
      <c r="U19" s="252"/>
      <c r="V19" s="205">
        <f>March!AA49</f>
        <v>0</v>
      </c>
      <c r="W19" s="252"/>
      <c r="X19" s="205">
        <f>April!AA49</f>
        <v>0</v>
      </c>
      <c r="Y19" s="252"/>
      <c r="Z19" s="205">
        <f>May!AA49</f>
        <v>0</v>
      </c>
      <c r="AA19" s="252"/>
      <c r="AB19" s="205">
        <f>June!AA49</f>
        <v>0</v>
      </c>
      <c r="AC19" s="210">
        <f t="shared" si="1"/>
        <v>0</v>
      </c>
      <c r="AD19" s="211">
        <f t="shared" si="1"/>
        <v>0</v>
      </c>
    </row>
    <row r="20" spans="1:30" ht="13.5">
      <c r="A20" s="204" t="str">
        <f>'July '!AB2</f>
        <v>Motor Vehicle</v>
      </c>
      <c r="B20" s="252"/>
      <c r="C20" s="205">
        <f>'July '!AB49</f>
        <v>0</v>
      </c>
      <c r="D20" s="252"/>
      <c r="E20" s="205">
        <f>August!AB49</f>
        <v>0</v>
      </c>
      <c r="F20" s="252"/>
      <c r="G20" s="205">
        <f>September!AB49</f>
        <v>0</v>
      </c>
      <c r="H20" s="252"/>
      <c r="I20" s="205">
        <f>October!AB49</f>
        <v>0</v>
      </c>
      <c r="J20" s="252"/>
      <c r="K20" s="205">
        <f>November!AB49</f>
        <v>0</v>
      </c>
      <c r="L20" s="252"/>
      <c r="M20" s="205">
        <f>December!AB49</f>
        <v>0</v>
      </c>
      <c r="N20" s="245">
        <f t="shared" si="0"/>
        <v>0</v>
      </c>
      <c r="O20" s="246">
        <f t="shared" si="0"/>
        <v>0</v>
      </c>
      <c r="P20" s="204" t="str">
        <f>'July '!AB2</f>
        <v>Motor Vehicle</v>
      </c>
      <c r="Q20" s="252"/>
      <c r="R20" s="205">
        <f>January!AB49</f>
        <v>0</v>
      </c>
      <c r="S20" s="252"/>
      <c r="T20" s="205">
        <f>February!AB49</f>
        <v>0</v>
      </c>
      <c r="U20" s="252"/>
      <c r="V20" s="205">
        <f>March!AB49</f>
        <v>0</v>
      </c>
      <c r="W20" s="252"/>
      <c r="X20" s="205">
        <f>April!AB49</f>
        <v>0</v>
      </c>
      <c r="Y20" s="252"/>
      <c r="Z20" s="205">
        <f>May!AB49</f>
        <v>0</v>
      </c>
      <c r="AA20" s="252"/>
      <c r="AB20" s="205">
        <f>June!AB49</f>
        <v>0</v>
      </c>
      <c r="AC20" s="210">
        <f t="shared" si="1"/>
        <v>0</v>
      </c>
      <c r="AD20" s="211">
        <f t="shared" si="1"/>
        <v>0</v>
      </c>
    </row>
    <row r="21" spans="1:30" ht="13.5">
      <c r="A21" s="204" t="str">
        <f>'July '!AC2</f>
        <v>PAYG</v>
      </c>
      <c r="B21" s="252"/>
      <c r="C21" s="205">
        <f>'July '!AC49</f>
        <v>0</v>
      </c>
      <c r="D21" s="252"/>
      <c r="E21" s="205">
        <f>August!AC49</f>
        <v>0</v>
      </c>
      <c r="F21" s="252"/>
      <c r="G21" s="205">
        <f>September!AC49</f>
        <v>0</v>
      </c>
      <c r="H21" s="252"/>
      <c r="I21" s="205">
        <f>October!AC49</f>
        <v>0</v>
      </c>
      <c r="J21" s="252"/>
      <c r="K21" s="205">
        <f>November!AC49</f>
        <v>0</v>
      </c>
      <c r="L21" s="252"/>
      <c r="M21" s="205">
        <f>December!AC49</f>
        <v>0</v>
      </c>
      <c r="N21" s="245">
        <f t="shared" si="0"/>
        <v>0</v>
      </c>
      <c r="O21" s="246">
        <f t="shared" si="0"/>
        <v>0</v>
      </c>
      <c r="P21" s="204" t="str">
        <f>'July '!AC2</f>
        <v>PAYG</v>
      </c>
      <c r="Q21" s="252"/>
      <c r="R21" s="205">
        <f>January!AC49</f>
        <v>0</v>
      </c>
      <c r="S21" s="252"/>
      <c r="T21" s="205">
        <f>February!AC49</f>
        <v>0</v>
      </c>
      <c r="U21" s="252"/>
      <c r="V21" s="205">
        <f>March!AC49</f>
        <v>0</v>
      </c>
      <c r="W21" s="252"/>
      <c r="X21" s="205">
        <f>April!AC49</f>
        <v>0</v>
      </c>
      <c r="Y21" s="252"/>
      <c r="Z21" s="205">
        <f>May!AC49</f>
        <v>0</v>
      </c>
      <c r="AA21" s="252"/>
      <c r="AB21" s="205">
        <f>June!AC49</f>
        <v>0</v>
      </c>
      <c r="AC21" s="210">
        <f t="shared" si="1"/>
        <v>0</v>
      </c>
      <c r="AD21" s="211">
        <f t="shared" si="1"/>
        <v>0</v>
      </c>
    </row>
    <row r="22" spans="1:30" ht="13.5">
      <c r="A22" s="204" t="str">
        <f>'July '!AD2</f>
        <v>Printing / Staionery</v>
      </c>
      <c r="B22" s="252"/>
      <c r="C22" s="205">
        <f>'July '!AD49</f>
        <v>0</v>
      </c>
      <c r="D22" s="252"/>
      <c r="E22" s="205">
        <f>August!AD49</f>
        <v>0</v>
      </c>
      <c r="F22" s="252"/>
      <c r="G22" s="205">
        <f>September!AD49</f>
        <v>0</v>
      </c>
      <c r="H22" s="252"/>
      <c r="I22" s="205">
        <f>October!AD49</f>
        <v>0</v>
      </c>
      <c r="J22" s="252"/>
      <c r="K22" s="205">
        <f>November!AD49</f>
        <v>0</v>
      </c>
      <c r="L22" s="252"/>
      <c r="M22" s="205">
        <f>December!AD49</f>
        <v>0</v>
      </c>
      <c r="N22" s="245">
        <f>SUM(B22+D22+F22+H22+J22+L22)</f>
        <v>0</v>
      </c>
      <c r="O22" s="246">
        <f t="shared" si="0"/>
        <v>0</v>
      </c>
      <c r="P22" s="204" t="str">
        <f>'July '!AD2</f>
        <v>Printing / Staionery</v>
      </c>
      <c r="Q22" s="252"/>
      <c r="R22" s="205">
        <f>January!AD49</f>
        <v>0</v>
      </c>
      <c r="S22" s="252"/>
      <c r="T22" s="205">
        <f>February!AD49</f>
        <v>0</v>
      </c>
      <c r="U22" s="252"/>
      <c r="V22" s="205">
        <f>March!AD49</f>
        <v>0</v>
      </c>
      <c r="W22" s="252"/>
      <c r="X22" s="205">
        <f>April!AD49</f>
        <v>0</v>
      </c>
      <c r="Y22" s="252"/>
      <c r="Z22" s="205">
        <f>May!AD49</f>
        <v>0</v>
      </c>
      <c r="AA22" s="252"/>
      <c r="AB22" s="205">
        <f>June!AD49</f>
        <v>0</v>
      </c>
      <c r="AC22" s="210">
        <f t="shared" si="1"/>
        <v>0</v>
      </c>
      <c r="AD22" s="211">
        <f t="shared" si="1"/>
        <v>0</v>
      </c>
    </row>
    <row r="23" spans="1:30" ht="13.5">
      <c r="A23" s="204" t="str">
        <f>'July '!AE2</f>
        <v>Rent</v>
      </c>
      <c r="B23" s="252"/>
      <c r="C23" s="205">
        <f>'July '!AE49</f>
        <v>0</v>
      </c>
      <c r="D23" s="252"/>
      <c r="E23" s="205">
        <f>August!AE49</f>
        <v>0</v>
      </c>
      <c r="F23" s="252"/>
      <c r="G23" s="205">
        <f>September!AE49</f>
        <v>0</v>
      </c>
      <c r="H23" s="252"/>
      <c r="I23" s="205">
        <f>October!AE49</f>
        <v>0</v>
      </c>
      <c r="J23" s="252"/>
      <c r="K23" s="205">
        <f>November!AE49</f>
        <v>0</v>
      </c>
      <c r="L23" s="252"/>
      <c r="M23" s="205">
        <f>December!AE49</f>
        <v>0</v>
      </c>
      <c r="N23" s="245">
        <f t="shared" si="0"/>
        <v>0</v>
      </c>
      <c r="O23" s="246">
        <f t="shared" si="0"/>
        <v>0</v>
      </c>
      <c r="P23" s="204" t="str">
        <f>'July '!AE2</f>
        <v>Rent</v>
      </c>
      <c r="Q23" s="252"/>
      <c r="R23" s="205">
        <f>January!AE49</f>
        <v>0</v>
      </c>
      <c r="S23" s="252"/>
      <c r="T23" s="205">
        <f>February!AE49</f>
        <v>0</v>
      </c>
      <c r="U23" s="252"/>
      <c r="V23" s="205">
        <f>March!AE49</f>
        <v>0</v>
      </c>
      <c r="W23" s="252"/>
      <c r="X23" s="205">
        <f>April!AE49</f>
        <v>0</v>
      </c>
      <c r="Y23" s="252"/>
      <c r="Z23" s="205">
        <f>May!AE49</f>
        <v>0</v>
      </c>
      <c r="AA23" s="252"/>
      <c r="AB23" s="205">
        <f>June!AE49</f>
        <v>0</v>
      </c>
      <c r="AC23" s="210">
        <f t="shared" si="1"/>
        <v>0</v>
      </c>
      <c r="AD23" s="211">
        <f t="shared" si="1"/>
        <v>0</v>
      </c>
    </row>
    <row r="24" spans="1:30" ht="13.5">
      <c r="A24" s="204" t="str">
        <f>'July '!AF2</f>
        <v>Super Contribution</v>
      </c>
      <c r="B24" s="252"/>
      <c r="C24" s="205">
        <f>'July '!AF49</f>
        <v>0</v>
      </c>
      <c r="D24" s="252"/>
      <c r="E24" s="205">
        <f>August!AF49</f>
        <v>0</v>
      </c>
      <c r="F24" s="252"/>
      <c r="G24" s="205">
        <f>September!AF49</f>
        <v>0</v>
      </c>
      <c r="H24" s="252"/>
      <c r="I24" s="205">
        <f>October!AF49</f>
        <v>0</v>
      </c>
      <c r="J24" s="252"/>
      <c r="K24" s="205">
        <f>November!AF49</f>
        <v>0</v>
      </c>
      <c r="L24" s="252"/>
      <c r="M24" s="205">
        <f>December!AF49</f>
        <v>0</v>
      </c>
      <c r="N24" s="245">
        <f t="shared" si="0"/>
        <v>0</v>
      </c>
      <c r="O24" s="246">
        <f t="shared" si="0"/>
        <v>0</v>
      </c>
      <c r="P24" s="204" t="str">
        <f>'July '!AF2</f>
        <v>Super Contribution</v>
      </c>
      <c r="Q24" s="252"/>
      <c r="R24" s="205">
        <f>January!AF49</f>
        <v>0</v>
      </c>
      <c r="S24" s="252"/>
      <c r="T24" s="205">
        <f>February!AF49</f>
        <v>0</v>
      </c>
      <c r="U24" s="252"/>
      <c r="V24" s="205">
        <f>March!AF49</f>
        <v>0</v>
      </c>
      <c r="W24" s="252"/>
      <c r="X24" s="205">
        <f>April!AF49</f>
        <v>0</v>
      </c>
      <c r="Y24" s="252"/>
      <c r="Z24" s="205">
        <f>May!AF49</f>
        <v>0</v>
      </c>
      <c r="AA24" s="252"/>
      <c r="AB24" s="205">
        <f>June!AF49</f>
        <v>0</v>
      </c>
      <c r="AC24" s="210">
        <f t="shared" si="1"/>
        <v>0</v>
      </c>
      <c r="AD24" s="211">
        <f t="shared" si="1"/>
        <v>0</v>
      </c>
    </row>
    <row r="25" spans="1:30" ht="13.5">
      <c r="A25" s="204" t="str">
        <f>'July '!AG2</f>
        <v>Telephone</v>
      </c>
      <c r="B25" s="252"/>
      <c r="C25" s="205">
        <f>'July '!AG49</f>
        <v>0</v>
      </c>
      <c r="D25" s="252"/>
      <c r="E25" s="205">
        <f>August!AG49</f>
        <v>0</v>
      </c>
      <c r="F25" s="252"/>
      <c r="G25" s="205">
        <f>September!AG49</f>
        <v>0</v>
      </c>
      <c r="H25" s="252"/>
      <c r="I25" s="205">
        <f>October!AG49</f>
        <v>0</v>
      </c>
      <c r="J25" s="252"/>
      <c r="K25" s="205">
        <f>November!AG49</f>
        <v>0</v>
      </c>
      <c r="L25" s="252"/>
      <c r="M25" s="205">
        <f>December!AG49</f>
        <v>0</v>
      </c>
      <c r="N25" s="245">
        <f t="shared" si="0"/>
        <v>0</v>
      </c>
      <c r="O25" s="246">
        <f t="shared" si="0"/>
        <v>0</v>
      </c>
      <c r="P25" s="204" t="str">
        <f>'July '!AG2</f>
        <v>Telephone</v>
      </c>
      <c r="Q25" s="252"/>
      <c r="R25" s="205">
        <f>January!AG49</f>
        <v>0</v>
      </c>
      <c r="S25" s="252"/>
      <c r="T25" s="205">
        <f>February!AG49</f>
        <v>0</v>
      </c>
      <c r="U25" s="252"/>
      <c r="V25" s="205">
        <f>March!AG49</f>
        <v>0</v>
      </c>
      <c r="W25" s="252"/>
      <c r="X25" s="205">
        <f>April!AG49</f>
        <v>0</v>
      </c>
      <c r="Y25" s="252"/>
      <c r="Z25" s="205">
        <f>May!AG49</f>
        <v>0</v>
      </c>
      <c r="AA25" s="252"/>
      <c r="AB25" s="205">
        <f>June!AG49</f>
        <v>0</v>
      </c>
      <c r="AC25" s="210">
        <f t="shared" si="1"/>
        <v>0</v>
      </c>
      <c r="AD25" s="211">
        <f t="shared" si="1"/>
        <v>0</v>
      </c>
    </row>
    <row r="26" spans="1:30" ht="13.5">
      <c r="A26" s="204" t="str">
        <f>'July '!AH2</f>
        <v>Wages</v>
      </c>
      <c r="B26" s="252"/>
      <c r="C26" s="205">
        <f>'July '!AH49</f>
        <v>0</v>
      </c>
      <c r="D26" s="252"/>
      <c r="E26" s="205">
        <f>August!AH49</f>
        <v>0</v>
      </c>
      <c r="F26" s="252"/>
      <c r="G26" s="205">
        <f>September!AH49</f>
        <v>0</v>
      </c>
      <c r="H26" s="252"/>
      <c r="I26" s="205">
        <f>October!AH49</f>
        <v>0</v>
      </c>
      <c r="J26" s="252"/>
      <c r="K26" s="205">
        <f>November!AH49</f>
        <v>0</v>
      </c>
      <c r="L26" s="252"/>
      <c r="M26" s="205">
        <f>December!AH49</f>
        <v>0</v>
      </c>
      <c r="N26" s="245">
        <f t="shared" si="0"/>
        <v>0</v>
      </c>
      <c r="O26" s="246">
        <f t="shared" si="0"/>
        <v>0</v>
      </c>
      <c r="P26" s="204" t="str">
        <f>'July '!AH2</f>
        <v>Wages</v>
      </c>
      <c r="Q26" s="252"/>
      <c r="R26" s="205">
        <f>January!AH49</f>
        <v>0</v>
      </c>
      <c r="S26" s="252"/>
      <c r="T26" s="205">
        <f>February!AH49</f>
        <v>0</v>
      </c>
      <c r="U26" s="252"/>
      <c r="V26" s="205">
        <f>March!AH49</f>
        <v>0</v>
      </c>
      <c r="W26" s="252"/>
      <c r="X26" s="205">
        <f>April!AH49</f>
        <v>0</v>
      </c>
      <c r="Y26" s="252"/>
      <c r="Z26" s="205">
        <f>May!AH49</f>
        <v>0</v>
      </c>
      <c r="AA26" s="252"/>
      <c r="AB26" s="205">
        <f>June!AH49</f>
        <v>0</v>
      </c>
      <c r="AC26" s="210">
        <f t="shared" si="1"/>
        <v>0</v>
      </c>
      <c r="AD26" s="211">
        <f t="shared" si="1"/>
        <v>0</v>
      </c>
    </row>
    <row r="27" spans="1:30" ht="13.5">
      <c r="A27" s="204">
        <f>'July '!AI2</f>
        <v>0</v>
      </c>
      <c r="B27" s="252"/>
      <c r="C27" s="205">
        <f>'July '!AI49</f>
        <v>0</v>
      </c>
      <c r="D27" s="252"/>
      <c r="E27" s="205">
        <f>August!AI49</f>
        <v>0</v>
      </c>
      <c r="F27" s="252"/>
      <c r="G27" s="205">
        <f>September!AI49</f>
        <v>0</v>
      </c>
      <c r="H27" s="252"/>
      <c r="I27" s="205">
        <f>October!AI49</f>
        <v>0</v>
      </c>
      <c r="J27" s="252"/>
      <c r="K27" s="205">
        <f>November!AI49</f>
        <v>0</v>
      </c>
      <c r="L27" s="252"/>
      <c r="M27" s="205">
        <f>December!AI49</f>
        <v>0</v>
      </c>
      <c r="N27" s="245">
        <f>SUM(B27+D27+F27+H27+J27+L27)</f>
        <v>0</v>
      </c>
      <c r="O27" s="246">
        <f>SUM(C27+E27+G27+I27+K27+M27)</f>
        <v>0</v>
      </c>
      <c r="P27" s="204">
        <f>'July '!AI2</f>
        <v>0</v>
      </c>
      <c r="Q27" s="252"/>
      <c r="R27" s="205">
        <f>January!AI49</f>
        <v>0</v>
      </c>
      <c r="S27" s="252"/>
      <c r="T27" s="205">
        <f>February!AI49</f>
        <v>0</v>
      </c>
      <c r="U27" s="252"/>
      <c r="V27" s="205">
        <f>March!AI49</f>
        <v>0</v>
      </c>
      <c r="W27" s="252"/>
      <c r="X27" s="205">
        <f>April!AI49</f>
        <v>0</v>
      </c>
      <c r="Y27" s="252"/>
      <c r="Z27" s="205">
        <f>May!AI49</f>
        <v>0</v>
      </c>
      <c r="AA27" s="252"/>
      <c r="AB27" s="205">
        <f>June!AI49</f>
        <v>0</v>
      </c>
      <c r="AC27" s="210">
        <f t="shared" si="1"/>
        <v>0</v>
      </c>
      <c r="AD27" s="211">
        <f t="shared" si="1"/>
        <v>0</v>
      </c>
    </row>
    <row r="28" spans="1:30" ht="13.5">
      <c r="A28" s="203"/>
      <c r="B28" s="252"/>
      <c r="C28" s="205"/>
      <c r="D28" s="252"/>
      <c r="E28" s="205"/>
      <c r="F28" s="252"/>
      <c r="G28" s="205"/>
      <c r="H28" s="252"/>
      <c r="I28" s="205"/>
      <c r="J28" s="252"/>
      <c r="K28" s="205"/>
      <c r="L28" s="252"/>
      <c r="M28" s="244"/>
      <c r="N28" s="210"/>
      <c r="O28" s="211"/>
      <c r="P28" s="203"/>
      <c r="Q28" s="259"/>
      <c r="R28" s="206"/>
      <c r="S28" s="259"/>
      <c r="T28" s="206"/>
      <c r="U28" s="259"/>
      <c r="V28" s="206"/>
      <c r="W28" s="259"/>
      <c r="X28" s="206"/>
      <c r="Y28" s="259"/>
      <c r="Z28" s="206"/>
      <c r="AA28" s="259"/>
      <c r="AB28" s="209"/>
      <c r="AC28" s="210"/>
      <c r="AD28" s="211"/>
    </row>
    <row r="29" spans="1:30" ht="15" thickBot="1">
      <c r="A29" s="198" t="s">
        <v>35</v>
      </c>
      <c r="B29" s="256">
        <f>SUM(B10:B25)</f>
        <v>0</v>
      </c>
      <c r="C29" s="243">
        <f>SUM(C10:C27)</f>
        <v>0</v>
      </c>
      <c r="D29" s="256">
        <f aca="true" t="shared" si="2" ref="D29:M29">SUM(D10:D25)</f>
        <v>0</v>
      </c>
      <c r="E29" s="207">
        <f t="shared" si="2"/>
        <v>0</v>
      </c>
      <c r="F29" s="256">
        <f t="shared" si="2"/>
        <v>0</v>
      </c>
      <c r="G29" s="207">
        <f t="shared" si="2"/>
        <v>0</v>
      </c>
      <c r="H29" s="256">
        <f t="shared" si="2"/>
        <v>0</v>
      </c>
      <c r="I29" s="207">
        <f t="shared" si="2"/>
        <v>0</v>
      </c>
      <c r="J29" s="256">
        <f t="shared" si="2"/>
        <v>0</v>
      </c>
      <c r="K29" s="207">
        <f t="shared" si="2"/>
        <v>0</v>
      </c>
      <c r="L29" s="256">
        <f t="shared" si="2"/>
        <v>0</v>
      </c>
      <c r="M29" s="208">
        <f t="shared" si="2"/>
        <v>0</v>
      </c>
      <c r="N29" s="200">
        <f>SUM(B29+D29+F29+H29+J29+L29)</f>
        <v>0</v>
      </c>
      <c r="O29" s="212">
        <f>SUM(C29+E29+G29+I29+K29+M29)</f>
        <v>0</v>
      </c>
      <c r="P29" s="198" t="s">
        <v>35</v>
      </c>
      <c r="Q29" s="424">
        <f aca="true" t="shared" si="3" ref="Q29:AB29">SUM(Q10:Q25)</f>
        <v>0</v>
      </c>
      <c r="R29" s="207">
        <f t="shared" si="3"/>
        <v>0</v>
      </c>
      <c r="S29" s="256">
        <f t="shared" si="3"/>
        <v>0</v>
      </c>
      <c r="T29" s="207">
        <f t="shared" si="3"/>
        <v>0</v>
      </c>
      <c r="U29" s="256">
        <f t="shared" si="3"/>
        <v>0</v>
      </c>
      <c r="V29" s="207">
        <f t="shared" si="3"/>
        <v>0</v>
      </c>
      <c r="W29" s="256">
        <f t="shared" si="3"/>
        <v>0</v>
      </c>
      <c r="X29" s="207">
        <f t="shared" si="3"/>
        <v>0</v>
      </c>
      <c r="Y29" s="256">
        <f t="shared" si="3"/>
        <v>0</v>
      </c>
      <c r="Z29" s="207">
        <f t="shared" si="3"/>
        <v>0</v>
      </c>
      <c r="AA29" s="256">
        <f t="shared" si="3"/>
        <v>0</v>
      </c>
      <c r="AB29" s="208">
        <f t="shared" si="3"/>
        <v>0</v>
      </c>
      <c r="AC29" s="200">
        <f t="shared" si="1"/>
        <v>0</v>
      </c>
      <c r="AD29" s="212">
        <f t="shared" si="1"/>
        <v>0</v>
      </c>
    </row>
    <row r="30" spans="1:30" ht="15.75" thickBot="1" thickTop="1">
      <c r="A30" s="256"/>
      <c r="B30" s="256"/>
      <c r="C30" s="256"/>
      <c r="D30" s="256"/>
      <c r="E30" s="256"/>
      <c r="F30" s="256"/>
      <c r="G30" s="256"/>
      <c r="H30" s="256"/>
      <c r="I30" s="256"/>
      <c r="J30" s="256"/>
      <c r="K30" s="256"/>
      <c r="L30" s="256"/>
      <c r="M30" s="256"/>
      <c r="N30" s="260"/>
      <c r="O30" s="261"/>
      <c r="P30" s="256"/>
      <c r="Q30" s="256"/>
      <c r="R30" s="256"/>
      <c r="S30" s="256"/>
      <c r="T30" s="256"/>
      <c r="U30" s="256"/>
      <c r="V30" s="256"/>
      <c r="W30" s="256"/>
      <c r="X30" s="256"/>
      <c r="Y30" s="256"/>
      <c r="Z30" s="256"/>
      <c r="AA30" s="256"/>
      <c r="AB30" s="256"/>
      <c r="AC30" s="260"/>
      <c r="AD30" s="261"/>
    </row>
    <row r="31" spans="1:30" ht="15" thickTop="1">
      <c r="A31" s="247" t="s">
        <v>134</v>
      </c>
      <c r="B31" s="214">
        <f>SUM(B6*0.1)</f>
        <v>0</v>
      </c>
      <c r="C31" s="215">
        <f>'July '!F49</f>
        <v>0</v>
      </c>
      <c r="D31" s="216">
        <f>SUM(D6*0.1)</f>
        <v>0</v>
      </c>
      <c r="E31" s="215">
        <f>August!F49</f>
        <v>0</v>
      </c>
      <c r="F31" s="216">
        <f>SUM(F6*0.1)</f>
        <v>0</v>
      </c>
      <c r="G31" s="217">
        <f>September!F49</f>
        <v>0</v>
      </c>
      <c r="H31" s="218">
        <f>SUM(H6*0.1)</f>
        <v>0</v>
      </c>
      <c r="I31" s="217">
        <f>October!F49</f>
        <v>0</v>
      </c>
      <c r="J31" s="218">
        <f>SUM(J6*0.1)</f>
        <v>0</v>
      </c>
      <c r="K31" s="217">
        <f>November!F49</f>
        <v>0</v>
      </c>
      <c r="L31" s="218">
        <f>SUM(L6*0.1)</f>
        <v>0</v>
      </c>
      <c r="M31" s="217">
        <f>December!F49</f>
        <v>0</v>
      </c>
      <c r="N31" s="219">
        <f aca="true" t="shared" si="4" ref="N31:O33">SUM(B31+D31+F31+H31+J31+L31)</f>
        <v>0</v>
      </c>
      <c r="O31" s="220">
        <f t="shared" si="4"/>
        <v>0</v>
      </c>
      <c r="P31" s="213" t="s">
        <v>134</v>
      </c>
      <c r="Q31" s="214">
        <f>SUM(Q6*0.1)</f>
        <v>0</v>
      </c>
      <c r="R31" s="215">
        <f>January!F49</f>
        <v>0</v>
      </c>
      <c r="S31" s="216">
        <f>SUM(S6*0.1)</f>
        <v>0</v>
      </c>
      <c r="T31" s="215">
        <f>February!F49</f>
        <v>0</v>
      </c>
      <c r="U31" s="216">
        <f>SUM(U6*0.1)</f>
        <v>0</v>
      </c>
      <c r="V31" s="215">
        <f>March!F49</f>
        <v>0</v>
      </c>
      <c r="W31" s="216">
        <f>SUM(W6*0.1)</f>
        <v>0</v>
      </c>
      <c r="X31" s="217">
        <f>April!F49</f>
        <v>0</v>
      </c>
      <c r="Y31" s="218">
        <f>SUM(Y6*0.1)</f>
        <v>0</v>
      </c>
      <c r="Z31" s="217">
        <f>May!F49</f>
        <v>0</v>
      </c>
      <c r="AA31" s="218">
        <f>SUM(AA6*0.1)</f>
        <v>0</v>
      </c>
      <c r="AB31" s="217">
        <f>June!F49</f>
        <v>0</v>
      </c>
      <c r="AC31" s="219">
        <f aca="true" t="shared" si="5" ref="AC31:AD33">SUM(Q31+S31+U31+W31+Y31+AA31)</f>
        <v>0</v>
      </c>
      <c r="AD31" s="220">
        <f t="shared" si="5"/>
        <v>0</v>
      </c>
    </row>
    <row r="32" spans="1:30" ht="13.5">
      <c r="A32" s="248" t="s">
        <v>137</v>
      </c>
      <c r="B32" s="222">
        <f>SUM(B10,B12,B13,B14,B15,B17,B18,B19,B20,B21,B22,B25)*0.1</f>
        <v>0</v>
      </c>
      <c r="C32" s="223">
        <f>'July '!Q49</f>
        <v>0</v>
      </c>
      <c r="D32" s="224">
        <f>SUM(D10,D12,D13,D14,D15,D17,D18,D19,D20,D21,D22,D25)*0.1</f>
        <v>0</v>
      </c>
      <c r="E32" s="223">
        <f>August!Q49</f>
        <v>0</v>
      </c>
      <c r="F32" s="224">
        <f>SUM(F10,F12,F13,F14,F15,F17,F18,F19,F20,F21,F22,F25)*0.1</f>
        <v>0</v>
      </c>
      <c r="G32" s="225">
        <f>September!Q49</f>
        <v>0</v>
      </c>
      <c r="H32" s="226">
        <f>SUM(H10,H12,H13,H14,H15,H17,H18,H19,H20,H21,H22,H25)*0.1</f>
        <v>0</v>
      </c>
      <c r="I32" s="225">
        <f>October!Q49</f>
        <v>0</v>
      </c>
      <c r="J32" s="226">
        <f>SUM(J10,J12,J13,J14,J15,J17,J18,J19,J20,J21,J22,J25)*0.1</f>
        <v>0</v>
      </c>
      <c r="K32" s="225">
        <f>November!Q49</f>
        <v>0</v>
      </c>
      <c r="L32" s="226">
        <f>SUM(L10,L12,L13,L14,L15,L17,L18,L19,L20,L21,L22,L25)*0.1</f>
        <v>0</v>
      </c>
      <c r="M32" s="225">
        <f>December!Q49</f>
        <v>0</v>
      </c>
      <c r="N32" s="227">
        <f t="shared" si="4"/>
        <v>0</v>
      </c>
      <c r="O32" s="228">
        <f t="shared" si="4"/>
        <v>0</v>
      </c>
      <c r="P32" s="221" t="s">
        <v>137</v>
      </c>
      <c r="Q32" s="222">
        <f>SUM(Q10,Q12,Q13,Q14,Q15,Q17,Q18,Q19,Q20,Q21,Q22,Q25)*0.1</f>
        <v>0</v>
      </c>
      <c r="R32" s="223">
        <f>January!Q49</f>
        <v>0</v>
      </c>
      <c r="S32" s="224">
        <f>SUM(S10,S12,S13,S14,S15,S17,S18,S19,S20,S21,S22,S25)*0.1</f>
        <v>0</v>
      </c>
      <c r="T32" s="223">
        <f>February!Q49</f>
        <v>0</v>
      </c>
      <c r="U32" s="224">
        <f>SUM(U10,U12,U13,U14,U15,U17,U18,U19,U20,U21,U22,U25)*0.1</f>
        <v>0</v>
      </c>
      <c r="V32" s="223">
        <f>March!Q49</f>
        <v>0</v>
      </c>
      <c r="W32" s="224">
        <f>SUM(W10,W12,W13,W14,W15,W17,W18,W19,W20,W21,W22,W25)*0.1</f>
        <v>0</v>
      </c>
      <c r="X32" s="225">
        <f>April!Q49</f>
        <v>0</v>
      </c>
      <c r="Y32" s="226">
        <f>SUM(Y10,Y12,Y13,Y14,Y15,Y17,Y18,Y19,Y20,Y21,Y22,Y25)*0.1</f>
        <v>0</v>
      </c>
      <c r="Z32" s="225">
        <f>May!Q49</f>
        <v>0</v>
      </c>
      <c r="AA32" s="226">
        <f>SUM(AA10,AA12,AA13,AA14,AA15,AA17,AA18,AA19,AA20,AA21,AA22,AA25)*0.1</f>
        <v>0</v>
      </c>
      <c r="AB32" s="225">
        <f>June!Q49</f>
        <v>0</v>
      </c>
      <c r="AC32" s="227">
        <f t="shared" si="5"/>
        <v>0</v>
      </c>
      <c r="AD32" s="228">
        <f t="shared" si="5"/>
        <v>0</v>
      </c>
    </row>
    <row r="33" spans="1:30" ht="15" thickBot="1">
      <c r="A33" s="249" t="s">
        <v>144</v>
      </c>
      <c r="B33" s="250"/>
      <c r="C33" s="231"/>
      <c r="D33" s="232"/>
      <c r="E33" s="231"/>
      <c r="F33" s="232"/>
      <c r="H33" s="231">
        <f>SUM(D31+F31+B31-D32-F32-B32)</f>
        <v>0</v>
      </c>
      <c r="I33" s="233">
        <f>SUM(E31+G31+C31-E32-G32-C32)</f>
        <v>0</v>
      </c>
      <c r="J33" s="231"/>
      <c r="K33" s="233"/>
      <c r="L33" s="231"/>
      <c r="M33" s="231"/>
      <c r="N33" s="234">
        <f t="shared" si="4"/>
        <v>0</v>
      </c>
      <c r="O33" s="235">
        <f>SUM(C33+E33+G46+I33+K33+M33)</f>
        <v>0</v>
      </c>
      <c r="P33" s="229" t="s">
        <v>144</v>
      </c>
      <c r="Q33" s="230"/>
      <c r="R33" s="231"/>
      <c r="S33" s="232">
        <f>SUM(H31+J31+L31-H32-J32-L32)</f>
        <v>0</v>
      </c>
      <c r="T33" s="231">
        <f>SUM(I31+K31+M31-I32-K32-M32)</f>
        <v>0</v>
      </c>
      <c r="U33" s="232"/>
      <c r="V33" s="231"/>
      <c r="W33" s="232">
        <f>SUM(S31+U31+Q31-S32-U32-Q32)</f>
        <v>0</v>
      </c>
      <c r="X33" s="233">
        <f>SUM(T31+V31+R31-T32-V32-R32)</f>
        <v>0</v>
      </c>
      <c r="Y33" s="231"/>
      <c r="Z33" s="233"/>
      <c r="AA33" s="231"/>
      <c r="AB33" s="233"/>
      <c r="AC33" s="234">
        <f t="shared" si="5"/>
        <v>0</v>
      </c>
      <c r="AD33" s="235">
        <f t="shared" si="5"/>
        <v>0</v>
      </c>
    </row>
    <row r="34" spans="1:30" ht="15.75" thickBot="1" thickTop="1">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40"/>
    </row>
    <row r="35" spans="1:30" ht="15.75" thickBot="1" thickTop="1">
      <c r="A35" s="236" t="s">
        <v>39</v>
      </c>
      <c r="B35" s="407">
        <f aca="true" t="shared" si="6" ref="B35:O35">B6+B31-B29-B32-B33</f>
        <v>0</v>
      </c>
      <c r="C35" s="408">
        <f t="shared" si="6"/>
        <v>0</v>
      </c>
      <c r="D35" s="409">
        <f t="shared" si="6"/>
        <v>0</v>
      </c>
      <c r="E35" s="408">
        <f t="shared" si="6"/>
        <v>0</v>
      </c>
      <c r="F35" s="409">
        <f t="shared" si="6"/>
        <v>0</v>
      </c>
      <c r="G35" s="408">
        <f>G6+G31-G29-G32-G46</f>
        <v>0</v>
      </c>
      <c r="H35" s="409">
        <f t="shared" si="6"/>
        <v>0</v>
      </c>
      <c r="I35" s="408">
        <f t="shared" si="6"/>
        <v>0</v>
      </c>
      <c r="J35" s="409">
        <f t="shared" si="6"/>
        <v>0</v>
      </c>
      <c r="K35" s="408">
        <f t="shared" si="6"/>
        <v>0</v>
      </c>
      <c r="L35" s="409">
        <f t="shared" si="6"/>
        <v>0</v>
      </c>
      <c r="M35" s="408">
        <f t="shared" si="6"/>
        <v>0</v>
      </c>
      <c r="N35" s="237">
        <f t="shared" si="6"/>
        <v>0</v>
      </c>
      <c r="O35" s="251">
        <f t="shared" si="6"/>
        <v>0</v>
      </c>
      <c r="P35" s="236" t="s">
        <v>39</v>
      </c>
      <c r="Q35" s="409">
        <f aca="true" t="shared" si="7" ref="Q35:AD35">Q6+Q31-Q29-Q32-Q33</f>
        <v>0</v>
      </c>
      <c r="R35" s="408">
        <f t="shared" si="7"/>
        <v>0</v>
      </c>
      <c r="S35" s="409">
        <f t="shared" si="7"/>
        <v>0</v>
      </c>
      <c r="T35" s="408">
        <f t="shared" si="7"/>
        <v>0</v>
      </c>
      <c r="U35" s="409">
        <f t="shared" si="7"/>
        <v>0</v>
      </c>
      <c r="V35" s="408">
        <f t="shared" si="7"/>
        <v>0</v>
      </c>
      <c r="W35" s="409">
        <f t="shared" si="7"/>
        <v>0</v>
      </c>
      <c r="X35" s="408">
        <f t="shared" si="7"/>
        <v>0</v>
      </c>
      <c r="Y35" s="409">
        <f t="shared" si="7"/>
        <v>0</v>
      </c>
      <c r="Z35" s="408">
        <f t="shared" si="7"/>
        <v>0</v>
      </c>
      <c r="AA35" s="409">
        <f t="shared" si="7"/>
        <v>0</v>
      </c>
      <c r="AB35" s="408">
        <f t="shared" si="7"/>
        <v>0</v>
      </c>
      <c r="AC35" s="237">
        <f t="shared" si="7"/>
        <v>0</v>
      </c>
      <c r="AD35" s="238">
        <f t="shared" si="7"/>
        <v>0</v>
      </c>
    </row>
    <row r="36" spans="1:30" ht="15" thickTop="1">
      <c r="A36" s="239" t="s">
        <v>37</v>
      </c>
      <c r="B36" s="412">
        <v>0</v>
      </c>
      <c r="C36" s="413">
        <v>0</v>
      </c>
      <c r="D36" s="412">
        <f>B38</f>
        <v>0</v>
      </c>
      <c r="E36" s="413">
        <f aca="true" t="shared" si="8" ref="E36:M36">C38</f>
        <v>0</v>
      </c>
      <c r="F36" s="412">
        <f t="shared" si="8"/>
        <v>0</v>
      </c>
      <c r="G36" s="413">
        <f t="shared" si="8"/>
        <v>0</v>
      </c>
      <c r="H36" s="412">
        <f t="shared" si="8"/>
        <v>0</v>
      </c>
      <c r="I36" s="413">
        <f t="shared" si="8"/>
        <v>0</v>
      </c>
      <c r="J36" s="412">
        <f t="shared" si="8"/>
        <v>0</v>
      </c>
      <c r="K36" s="413">
        <f t="shared" si="8"/>
        <v>0</v>
      </c>
      <c r="L36" s="412">
        <f t="shared" si="8"/>
        <v>0</v>
      </c>
      <c r="M36" s="412">
        <f t="shared" si="8"/>
        <v>0</v>
      </c>
      <c r="N36" s="415"/>
      <c r="O36" s="240"/>
      <c r="P36" s="239" t="s">
        <v>37</v>
      </c>
      <c r="Q36" s="412">
        <f>L38</f>
        <v>0</v>
      </c>
      <c r="R36" s="413">
        <f>M38</f>
        <v>0</v>
      </c>
      <c r="S36" s="412">
        <f aca="true" t="shared" si="9" ref="S36:AB36">Q38</f>
        <v>0</v>
      </c>
      <c r="T36" s="413">
        <f t="shared" si="9"/>
        <v>0</v>
      </c>
      <c r="U36" s="412">
        <f t="shared" si="9"/>
        <v>0</v>
      </c>
      <c r="V36" s="413">
        <f t="shared" si="9"/>
        <v>0</v>
      </c>
      <c r="W36" s="412">
        <f t="shared" si="9"/>
        <v>0</v>
      </c>
      <c r="X36" s="413">
        <f t="shared" si="9"/>
        <v>0</v>
      </c>
      <c r="Y36" s="412">
        <f t="shared" si="9"/>
        <v>0</v>
      </c>
      <c r="Z36" s="413">
        <f t="shared" si="9"/>
        <v>0</v>
      </c>
      <c r="AA36" s="412">
        <f t="shared" si="9"/>
        <v>0</v>
      </c>
      <c r="AB36" s="414">
        <f t="shared" si="9"/>
        <v>0</v>
      </c>
      <c r="AC36" s="241"/>
      <c r="AD36" s="242"/>
    </row>
    <row r="37" spans="1:30" ht="13.5">
      <c r="A37" s="239" t="s">
        <v>163</v>
      </c>
      <c r="B37" s="410">
        <v>0</v>
      </c>
      <c r="C37" s="411">
        <v>0</v>
      </c>
      <c r="D37" s="410"/>
      <c r="E37" s="411"/>
      <c r="F37" s="410"/>
      <c r="G37" s="411"/>
      <c r="H37" s="410"/>
      <c r="I37" s="411"/>
      <c r="J37" s="410"/>
      <c r="K37" s="411"/>
      <c r="L37" s="410"/>
      <c r="M37" s="410"/>
      <c r="N37" s="263"/>
      <c r="O37" s="262"/>
      <c r="P37" s="239" t="s">
        <v>163</v>
      </c>
      <c r="Q37" s="410"/>
      <c r="R37" s="411"/>
      <c r="S37" s="410"/>
      <c r="T37" s="411"/>
      <c r="U37" s="410"/>
      <c r="V37" s="411"/>
      <c r="W37" s="410"/>
      <c r="X37" s="411"/>
      <c r="Y37" s="410"/>
      <c r="Z37" s="411"/>
      <c r="AA37" s="410"/>
      <c r="AB37" s="410"/>
      <c r="AC37" s="263"/>
      <c r="AD37" s="262"/>
    </row>
    <row r="38" spans="1:30" ht="15" thickBot="1">
      <c r="A38" s="198" t="s">
        <v>38</v>
      </c>
      <c r="B38" s="416">
        <f aca="true" t="shared" si="10" ref="B38:M38">SUM(B35:B37)</f>
        <v>0</v>
      </c>
      <c r="C38" s="417">
        <f t="shared" si="10"/>
        <v>0</v>
      </c>
      <c r="D38" s="416">
        <f t="shared" si="10"/>
        <v>0</v>
      </c>
      <c r="E38" s="417">
        <f t="shared" si="10"/>
        <v>0</v>
      </c>
      <c r="F38" s="416">
        <f t="shared" si="10"/>
        <v>0</v>
      </c>
      <c r="G38" s="417">
        <f t="shared" si="10"/>
        <v>0</v>
      </c>
      <c r="H38" s="416">
        <f t="shared" si="10"/>
        <v>0</v>
      </c>
      <c r="I38" s="417">
        <f t="shared" si="10"/>
        <v>0</v>
      </c>
      <c r="J38" s="416">
        <f t="shared" si="10"/>
        <v>0</v>
      </c>
      <c r="K38" s="417">
        <f t="shared" si="10"/>
        <v>0</v>
      </c>
      <c r="L38" s="416">
        <f t="shared" si="10"/>
        <v>0</v>
      </c>
      <c r="M38" s="417">
        <f t="shared" si="10"/>
        <v>0</v>
      </c>
      <c r="N38" s="264"/>
      <c r="O38" s="265"/>
      <c r="P38" s="198" t="s">
        <v>38</v>
      </c>
      <c r="Q38" s="416">
        <f aca="true" t="shared" si="11" ref="Q38:AB38">SUM(Q35:Q37)</f>
        <v>0</v>
      </c>
      <c r="R38" s="417">
        <f t="shared" si="11"/>
        <v>0</v>
      </c>
      <c r="S38" s="416">
        <f t="shared" si="11"/>
        <v>0</v>
      </c>
      <c r="T38" s="417">
        <f t="shared" si="11"/>
        <v>0</v>
      </c>
      <c r="U38" s="416">
        <f t="shared" si="11"/>
        <v>0</v>
      </c>
      <c r="V38" s="417">
        <f t="shared" si="11"/>
        <v>0</v>
      </c>
      <c r="W38" s="416">
        <f t="shared" si="11"/>
        <v>0</v>
      </c>
      <c r="X38" s="417">
        <f t="shared" si="11"/>
        <v>0</v>
      </c>
      <c r="Y38" s="416">
        <f t="shared" si="11"/>
        <v>0</v>
      </c>
      <c r="Z38" s="417">
        <f t="shared" si="11"/>
        <v>0</v>
      </c>
      <c r="AA38" s="416">
        <f t="shared" si="11"/>
        <v>0</v>
      </c>
      <c r="AB38" s="417">
        <f t="shared" si="11"/>
        <v>0</v>
      </c>
      <c r="AC38" s="264"/>
      <c r="AD38" s="265"/>
    </row>
    <row r="39" spans="1:30" ht="15.75" thickBot="1" thickTop="1">
      <c r="A39" s="253"/>
      <c r="B39" s="253"/>
      <c r="C39" s="253"/>
      <c r="D39" s="253"/>
      <c r="E39" s="418"/>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row>
    <row r="40" spans="1:30" ht="15.75" thickBot="1" thickTop="1">
      <c r="A40" s="431" t="s">
        <v>164</v>
      </c>
      <c r="B40" s="434" t="s">
        <v>165</v>
      </c>
      <c r="C40" s="435" t="s">
        <v>166</v>
      </c>
      <c r="D40" s="435" t="s">
        <v>167</v>
      </c>
      <c r="E40" s="436" t="s">
        <v>168</v>
      </c>
      <c r="F40" s="437" t="s">
        <v>165</v>
      </c>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row>
    <row r="41" spans="1:30" ht="15" thickTop="1">
      <c r="A41" s="432" t="s">
        <v>169</v>
      </c>
      <c r="B41" s="419"/>
      <c r="C41" s="438">
        <f>C6+E6+G6</f>
        <v>0</v>
      </c>
      <c r="D41" s="438">
        <f>I6+K6+M6</f>
        <v>0</v>
      </c>
      <c r="E41" s="439">
        <f>R6+T6+V6</f>
        <v>0</v>
      </c>
      <c r="F41" s="440">
        <f>X6+Z6+AB6</f>
        <v>0</v>
      </c>
      <c r="G41" s="253"/>
      <c r="H41" s="253"/>
      <c r="I41" s="420"/>
      <c r="J41" s="253"/>
      <c r="K41" s="253"/>
      <c r="L41" s="253"/>
      <c r="M41" s="253"/>
      <c r="N41" s="253"/>
      <c r="O41" s="253"/>
      <c r="P41" s="253"/>
      <c r="Q41" s="253"/>
      <c r="R41" s="253"/>
      <c r="S41" s="253"/>
      <c r="T41" s="253"/>
      <c r="U41" s="253"/>
      <c r="V41" s="253"/>
      <c r="W41" s="253"/>
      <c r="X41" s="253"/>
      <c r="Y41" s="253"/>
      <c r="Z41" s="253"/>
      <c r="AA41" s="253"/>
      <c r="AB41" s="253"/>
      <c r="AC41" s="253"/>
      <c r="AD41" s="253"/>
    </row>
    <row r="42" spans="1:30" ht="13.5">
      <c r="A42" s="432" t="s">
        <v>170</v>
      </c>
      <c r="B42" s="419" t="s">
        <v>171</v>
      </c>
      <c r="C42" s="438">
        <f>C14+E14+G14</f>
        <v>0</v>
      </c>
      <c r="D42" s="438">
        <f>I14+K14+M14</f>
        <v>0</v>
      </c>
      <c r="E42" s="439">
        <f>R14+T14+V14</f>
        <v>0</v>
      </c>
      <c r="F42" s="440">
        <f>X14+Z14+AB14</f>
        <v>0</v>
      </c>
      <c r="G42" s="253"/>
      <c r="H42" s="253"/>
      <c r="I42" s="420"/>
      <c r="J42" s="253"/>
      <c r="K42" s="253"/>
      <c r="L42" s="253"/>
      <c r="M42" s="253"/>
      <c r="N42" s="253"/>
      <c r="O42" s="253"/>
      <c r="P42" s="253"/>
      <c r="Q42" s="253"/>
      <c r="R42" s="253"/>
      <c r="S42" s="253"/>
      <c r="T42" s="253"/>
      <c r="U42" s="253"/>
      <c r="V42" s="253"/>
      <c r="W42" s="253"/>
      <c r="X42" s="253"/>
      <c r="Y42" s="253"/>
      <c r="Z42" s="253"/>
      <c r="AA42" s="253"/>
      <c r="AB42" s="253"/>
      <c r="AC42" s="253"/>
      <c r="AD42" s="253"/>
    </row>
    <row r="43" spans="1:30" ht="13.5">
      <c r="A43" s="432" t="s">
        <v>172</v>
      </c>
      <c r="B43" s="419" t="s">
        <v>173</v>
      </c>
      <c r="C43" s="438">
        <f>C29+E29+G29-C42</f>
        <v>0</v>
      </c>
      <c r="D43" s="438">
        <f>I29+K29+M29-D42</f>
        <v>0</v>
      </c>
      <c r="E43" s="439">
        <f>R29+T29+V29-E42</f>
        <v>0</v>
      </c>
      <c r="F43" s="440">
        <f>X29+Z29+AB29-F42</f>
        <v>0</v>
      </c>
      <c r="G43" s="253"/>
      <c r="H43" s="253"/>
      <c r="I43" s="420"/>
      <c r="J43" s="253"/>
      <c r="K43" s="253"/>
      <c r="L43" s="253"/>
      <c r="M43" s="253"/>
      <c r="N43" s="253"/>
      <c r="O43" s="253"/>
      <c r="P43" s="253"/>
      <c r="Q43" s="253"/>
      <c r="R43" s="253"/>
      <c r="S43" s="253"/>
      <c r="T43" s="253"/>
      <c r="U43" s="253"/>
      <c r="V43" s="253"/>
      <c r="W43" s="253"/>
      <c r="X43" s="253"/>
      <c r="Y43" s="253"/>
      <c r="Z43" s="253"/>
      <c r="AA43" s="253"/>
      <c r="AB43" s="253"/>
      <c r="AC43" s="253"/>
      <c r="AD43" s="253"/>
    </row>
    <row r="44" spans="1:30" ht="13.5">
      <c r="A44" s="432" t="s">
        <v>174</v>
      </c>
      <c r="B44" s="419" t="s">
        <v>175</v>
      </c>
      <c r="C44" s="438">
        <f>C26+E26+G26</f>
        <v>0</v>
      </c>
      <c r="D44" s="438">
        <f>I26+K26+M26</f>
        <v>0</v>
      </c>
      <c r="E44" s="439">
        <f>R26+T26+V26</f>
        <v>0</v>
      </c>
      <c r="F44" s="440">
        <f>X26+Z26+AB26</f>
        <v>0</v>
      </c>
      <c r="G44" s="253"/>
      <c r="H44" s="253"/>
      <c r="I44" s="420"/>
      <c r="J44" s="253"/>
      <c r="K44" s="253"/>
      <c r="L44" s="253"/>
      <c r="M44" s="253"/>
      <c r="N44" s="253"/>
      <c r="O44" s="253"/>
      <c r="P44" s="253"/>
      <c r="Q44" s="253"/>
      <c r="R44" s="253"/>
      <c r="S44" s="253"/>
      <c r="T44" s="253"/>
      <c r="U44" s="253"/>
      <c r="V44" s="253"/>
      <c r="W44" s="253"/>
      <c r="X44" s="253"/>
      <c r="Y44" s="253"/>
      <c r="Z44" s="253"/>
      <c r="AA44" s="253"/>
      <c r="AB44" s="253"/>
      <c r="AC44" s="253"/>
      <c r="AD44" s="253"/>
    </row>
    <row r="45" spans="1:30" ht="13.5">
      <c r="A45" s="432" t="s">
        <v>176</v>
      </c>
      <c r="B45" s="419" t="s">
        <v>177</v>
      </c>
      <c r="C45" s="438">
        <f>I21</f>
        <v>0</v>
      </c>
      <c r="E45" s="439">
        <f>X21</f>
        <v>0</v>
      </c>
      <c r="F45" s="440"/>
      <c r="G45" s="253"/>
      <c r="H45" s="253"/>
      <c r="I45" s="420"/>
      <c r="J45" s="253"/>
      <c r="K45" s="253"/>
      <c r="L45" s="253"/>
      <c r="M45" s="253"/>
      <c r="N45" s="253"/>
      <c r="O45" s="253"/>
      <c r="P45" s="253"/>
      <c r="Q45" s="253"/>
      <c r="R45" s="253"/>
      <c r="S45" s="253"/>
      <c r="T45" s="253"/>
      <c r="U45" s="253"/>
      <c r="V45" s="253"/>
      <c r="W45" s="253"/>
      <c r="X45" s="253"/>
      <c r="Y45" s="253"/>
      <c r="Z45" s="253"/>
      <c r="AA45" s="253"/>
      <c r="AB45" s="253"/>
      <c r="AC45" s="253"/>
      <c r="AD45" s="253"/>
    </row>
    <row r="46" spans="1:30" ht="13.5">
      <c r="A46" s="432" t="s">
        <v>178</v>
      </c>
      <c r="B46" s="419" t="s">
        <v>179</v>
      </c>
      <c r="C46" s="441">
        <f>C31+E31+G31</f>
        <v>0</v>
      </c>
      <c r="D46" s="441">
        <f>+I31+K31+M31</f>
        <v>0</v>
      </c>
      <c r="E46" s="442">
        <f>R31+T31+V31</f>
        <v>0</v>
      </c>
      <c r="F46" s="443">
        <f>X31+Z31+AB31</f>
        <v>0</v>
      </c>
      <c r="G46" s="463"/>
      <c r="H46" s="266"/>
      <c r="I46" s="421"/>
      <c r="J46" s="266"/>
      <c r="K46" s="266"/>
      <c r="L46" s="266"/>
      <c r="M46" s="266"/>
      <c r="N46" s="266"/>
      <c r="O46" s="266"/>
      <c r="P46" s="266"/>
      <c r="Q46" s="266"/>
      <c r="R46" s="266"/>
      <c r="S46" s="266"/>
      <c r="T46" s="266"/>
      <c r="U46" s="266"/>
      <c r="V46" s="266"/>
      <c r="W46" s="266"/>
      <c r="X46" s="266"/>
      <c r="Y46" s="266"/>
      <c r="Z46" s="266"/>
      <c r="AA46" s="266"/>
      <c r="AB46" s="266"/>
      <c r="AC46" s="266"/>
      <c r="AD46" s="266"/>
    </row>
    <row r="47" spans="1:30" ht="15" thickBot="1">
      <c r="A47" s="433" t="s">
        <v>180</v>
      </c>
      <c r="B47" s="422"/>
      <c r="C47" s="444">
        <f>C32+E32+G32</f>
        <v>0</v>
      </c>
      <c r="D47" s="444">
        <f>I32+K32+M32</f>
        <v>0</v>
      </c>
      <c r="E47" s="445">
        <f>R32+T32+V32</f>
        <v>0</v>
      </c>
      <c r="F47" s="446">
        <f>X32+Z32+AB32</f>
        <v>0</v>
      </c>
      <c r="G47" s="266"/>
      <c r="H47" s="266"/>
      <c r="I47" s="421"/>
      <c r="J47" s="266"/>
      <c r="K47" s="266"/>
      <c r="L47" s="266"/>
      <c r="M47" s="266"/>
      <c r="N47" s="266"/>
      <c r="O47" s="266"/>
      <c r="P47" s="266"/>
      <c r="Q47" s="266"/>
      <c r="R47" s="266"/>
      <c r="S47" s="266"/>
      <c r="T47" s="266"/>
      <c r="U47" s="266"/>
      <c r="V47" s="266"/>
      <c r="W47" s="266"/>
      <c r="X47" s="266"/>
      <c r="Y47" s="266"/>
      <c r="Z47" s="266"/>
      <c r="AA47" s="266"/>
      <c r="AB47" s="266"/>
      <c r="AC47" s="266"/>
      <c r="AD47" s="266"/>
    </row>
    <row r="48" ht="15" thickTop="1">
      <c r="D48" s="464">
        <f>T21</f>
        <v>0</v>
      </c>
    </row>
  </sheetData>
  <sheetProtection sheet="1"/>
  <mergeCells count="25">
    <mergeCell ref="W4:X4"/>
    <mergeCell ref="Y4:Z4"/>
    <mergeCell ref="AA4:AB4"/>
    <mergeCell ref="P1:V1"/>
    <mergeCell ref="W1:AD1"/>
    <mergeCell ref="S2:U2"/>
    <mergeCell ref="W2:Y2"/>
    <mergeCell ref="P4:P5"/>
    <mergeCell ref="A34:AD34"/>
    <mergeCell ref="A4:A5"/>
    <mergeCell ref="B4:C4"/>
    <mergeCell ref="D4:E4"/>
    <mergeCell ref="F4:G4"/>
    <mergeCell ref="H4:I4"/>
    <mergeCell ref="AC4:AD4"/>
    <mergeCell ref="Q4:R4"/>
    <mergeCell ref="S4:T4"/>
    <mergeCell ref="U4:V4"/>
    <mergeCell ref="H1:O1"/>
    <mergeCell ref="A1:G1"/>
    <mergeCell ref="A2:F2"/>
    <mergeCell ref="H2:O2"/>
    <mergeCell ref="J4:K4"/>
    <mergeCell ref="L4:M4"/>
    <mergeCell ref="N4:O4"/>
  </mergeCells>
  <printOptions/>
  <pageMargins left="0.7" right="0.7" top="0.75" bottom="0.75" header="0.3" footer="0.3"/>
  <pageSetup orientation="landscape" paperSize="9" scale="63"/>
  <headerFooter alignWithMargins="0">
    <oddFooter>&amp;L&amp;9©catalystforgrowth.com.au 2012&amp;R&amp;9www.catalystforgrowth.com.au</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2:A26"/>
  <sheetViews>
    <sheetView workbookViewId="0" topLeftCell="A14">
      <selection activeCell="A25" sqref="A25"/>
    </sheetView>
  </sheetViews>
  <sheetFormatPr defaultColWidth="8.8515625" defaultRowHeight="15"/>
  <cols>
    <col min="1" max="1" width="97.28125" style="0" customWidth="1"/>
  </cols>
  <sheetData>
    <row r="1" ht="55.5" customHeight="1"/>
    <row r="2" ht="19.5">
      <c r="A2" s="59" t="s">
        <v>201</v>
      </c>
    </row>
    <row r="3" ht="27.75">
      <c r="A3" s="60" t="s">
        <v>202</v>
      </c>
    </row>
    <row r="4" ht="13.5">
      <c r="A4" s="60"/>
    </row>
    <row r="5" ht="69.75">
      <c r="A5" s="60" t="s">
        <v>199</v>
      </c>
    </row>
    <row r="6" ht="13.5">
      <c r="A6" s="60"/>
    </row>
    <row r="7" ht="15">
      <c r="A7" s="61" t="s">
        <v>125</v>
      </c>
    </row>
    <row r="8" ht="42">
      <c r="A8" s="60" t="s">
        <v>203</v>
      </c>
    </row>
    <row r="9" ht="13.5">
      <c r="A9" s="60"/>
    </row>
    <row r="10" ht="42">
      <c r="A10" s="60" t="s">
        <v>126</v>
      </c>
    </row>
    <row r="11" ht="13.5">
      <c r="A11" s="60"/>
    </row>
    <row r="12" ht="55.5">
      <c r="A12" s="60" t="s">
        <v>133</v>
      </c>
    </row>
    <row r="13" ht="13.5">
      <c r="A13" s="60"/>
    </row>
    <row r="14" ht="15">
      <c r="A14" s="61" t="s">
        <v>127</v>
      </c>
    </row>
    <row r="15" ht="55.5">
      <c r="A15" s="60" t="s">
        <v>197</v>
      </c>
    </row>
    <row r="16" ht="13.5">
      <c r="A16" s="60"/>
    </row>
    <row r="17" ht="42">
      <c r="A17" s="60" t="s">
        <v>128</v>
      </c>
    </row>
    <row r="18" ht="13.5">
      <c r="A18" s="60"/>
    </row>
    <row r="19" ht="69.75">
      <c r="A19" s="60" t="s">
        <v>129</v>
      </c>
    </row>
    <row r="20" ht="13.5">
      <c r="A20" s="60"/>
    </row>
    <row r="21" ht="42">
      <c r="A21" s="60" t="s">
        <v>198</v>
      </c>
    </row>
    <row r="22" ht="24" customHeight="1">
      <c r="A22" s="466" t="s">
        <v>130</v>
      </c>
    </row>
    <row r="23" ht="15" hidden="1">
      <c r="A23" s="61" t="s">
        <v>130</v>
      </c>
    </row>
    <row r="24" ht="138" customHeight="1">
      <c r="A24" s="465" t="s">
        <v>131</v>
      </c>
    </row>
    <row r="25" ht="79.5" customHeight="1">
      <c r="A25" s="460" t="s">
        <v>204</v>
      </c>
    </row>
    <row r="26" ht="13.5">
      <c r="A26" s="62" t="s">
        <v>132</v>
      </c>
    </row>
  </sheetData>
  <sheetProtection/>
  <printOptions/>
  <pageMargins left="0.7" right="0.7" top="0.75" bottom="0.75" header="0.3" footer="0.3"/>
  <pageSetup orientation="portrait" paperSize="9"/>
  <headerFooter alignWithMargins="0">
    <oddFooter>&amp;L&amp;9©catalystforgrowth.com.au 2012&amp;R&amp;9www.catalystforgrowth.com.au</oddFooter>
  </headerFooter>
  <rowBreaks count="1" manualBreakCount="1">
    <brk id="20" max="0" man="1"/>
  </rowBreaks>
  <drawing r:id="rId1"/>
</worksheet>
</file>

<file path=xl/worksheets/sheet20.xml><?xml version="1.0" encoding="utf-8"?>
<worksheet xmlns="http://schemas.openxmlformats.org/spreadsheetml/2006/main" xmlns:r="http://schemas.openxmlformats.org/officeDocument/2006/relationships">
  <dimension ref="A1:L46"/>
  <sheetViews>
    <sheetView workbookViewId="0" topLeftCell="A25">
      <selection activeCell="A39" sqref="A39:C39"/>
    </sheetView>
  </sheetViews>
  <sheetFormatPr defaultColWidth="8.8515625" defaultRowHeight="15"/>
  <cols>
    <col min="1" max="1" width="25.421875" style="0" customWidth="1"/>
    <col min="2" max="2" width="6.7109375" style="0" customWidth="1"/>
    <col min="3" max="3" width="11.7109375" style="0" customWidth="1"/>
    <col min="4" max="4" width="4.00390625" style="0" customWidth="1"/>
    <col min="5" max="5" width="10.00390625" style="37" customWidth="1"/>
    <col min="6" max="6" width="6.7109375" style="0" customWidth="1"/>
    <col min="7" max="7" width="11.7109375" style="0" customWidth="1"/>
    <col min="8" max="8" width="3.7109375" style="0" customWidth="1"/>
    <col min="9" max="9" width="10.421875" style="0" customWidth="1"/>
    <col min="10" max="10" width="4.140625" style="0" customWidth="1"/>
  </cols>
  <sheetData>
    <row r="1" spans="1:9" ht="19.5">
      <c r="A1" s="565" t="str">
        <f>'July '!A1:B1</f>
        <v>Business Name: </v>
      </c>
      <c r="B1" s="565"/>
      <c r="C1" s="565"/>
      <c r="D1" s="565"/>
      <c r="E1" s="565"/>
      <c r="F1" s="565"/>
      <c r="G1" s="565"/>
      <c r="H1" s="565"/>
      <c r="I1" s="565"/>
    </row>
    <row r="2" spans="1:9" ht="18">
      <c r="A2" s="376" t="s">
        <v>53</v>
      </c>
      <c r="B2" s="376"/>
      <c r="C2" s="376"/>
      <c r="D2" s="566" t="str">
        <f>'July '!D1</f>
        <v>July 201_</v>
      </c>
      <c r="E2" s="566"/>
      <c r="F2" s="376" t="s">
        <v>52</v>
      </c>
      <c r="G2" s="376" t="str">
        <f>June!D1</f>
        <v>June 201_</v>
      </c>
      <c r="H2" s="376"/>
      <c r="I2" s="376"/>
    </row>
    <row r="3" spans="1:8" ht="18">
      <c r="A3" s="567"/>
      <c r="B3" s="567"/>
      <c r="C3" s="567"/>
      <c r="D3" s="376"/>
      <c r="E3" s="568"/>
      <c r="F3" s="568"/>
      <c r="G3" s="568"/>
      <c r="H3" s="378"/>
    </row>
    <row r="4" spans="1:8" ht="33.75" customHeight="1">
      <c r="A4" s="375"/>
      <c r="B4" s="378"/>
      <c r="C4" s="376"/>
      <c r="D4" s="376"/>
      <c r="E4" s="376"/>
      <c r="F4" s="378"/>
      <c r="G4" s="378"/>
      <c r="H4" s="378"/>
    </row>
    <row r="5" spans="3:9" ht="15" customHeight="1">
      <c r="C5" s="569" t="s">
        <v>31</v>
      </c>
      <c r="D5" s="570"/>
      <c r="E5" s="571"/>
      <c r="G5" s="572" t="s">
        <v>32</v>
      </c>
      <c r="H5" s="572"/>
      <c r="I5" s="572"/>
    </row>
    <row r="6" spans="5:9" ht="13.5">
      <c r="E6" s="38" t="s">
        <v>57</v>
      </c>
      <c r="I6" s="38" t="s">
        <v>57</v>
      </c>
    </row>
    <row r="7" spans="1:11" ht="13.5">
      <c r="A7" s="7" t="s">
        <v>36</v>
      </c>
      <c r="C7" s="1">
        <f>Cashflow!AC6</f>
        <v>0</v>
      </c>
      <c r="G7" s="1">
        <f>Cashflow!AD6</f>
        <v>0</v>
      </c>
      <c r="I7" s="37"/>
      <c r="K7" s="47"/>
    </row>
    <row r="8" ht="13.5">
      <c r="I8" s="37"/>
    </row>
    <row r="9" spans="1:9" ht="13.5">
      <c r="A9" t="s">
        <v>54</v>
      </c>
      <c r="C9">
        <f>Cashflow!AC10</f>
        <v>0</v>
      </c>
      <c r="E9" s="37" t="e">
        <f>SUM(C9/C7)</f>
        <v>#DIV/0!</v>
      </c>
      <c r="G9">
        <f>Cashflow!AD10</f>
        <v>0</v>
      </c>
      <c r="I9" s="37" t="e">
        <f>SUM(G9/G7)</f>
        <v>#DIV/0!</v>
      </c>
    </row>
    <row r="10" ht="13.5">
      <c r="I10" s="37"/>
    </row>
    <row r="11" spans="1:9" ht="13.5">
      <c r="A11" s="7" t="s">
        <v>55</v>
      </c>
      <c r="C11" s="1">
        <f>SUM(C7-C9)</f>
        <v>0</v>
      </c>
      <c r="E11" s="39" t="e">
        <f>SUM(C11/C7)</f>
        <v>#DIV/0!</v>
      </c>
      <c r="G11" s="1">
        <f>SUM(G7-G9)</f>
        <v>0</v>
      </c>
      <c r="I11" s="39" t="e">
        <f>SUM(G11/G7)</f>
        <v>#DIV/0!</v>
      </c>
    </row>
    <row r="12" spans="9:12" ht="13.5">
      <c r="I12" s="37"/>
      <c r="L12" s="4"/>
    </row>
    <row r="13" spans="1:12" ht="13.5">
      <c r="A13" s="8" t="s">
        <v>33</v>
      </c>
      <c r="I13" s="37"/>
      <c r="L13" s="4"/>
    </row>
    <row r="14" spans="1:12" ht="13.5">
      <c r="A14" s="448" t="str">
        <f>Cashflow!A11</f>
        <v>Advertising</v>
      </c>
      <c r="C14">
        <f>Cashflow!AC11</f>
        <v>0</v>
      </c>
      <c r="E14" s="37" t="e">
        <f>SUM(C14/C7)</f>
        <v>#DIV/0!</v>
      </c>
      <c r="G14">
        <f>Cashflow!AD11</f>
        <v>0</v>
      </c>
      <c r="I14" s="37" t="e">
        <f>SUM(G14/G7)</f>
        <v>#DIV/0!</v>
      </c>
      <c r="L14" s="4"/>
    </row>
    <row r="15" spans="1:12" ht="13.5">
      <c r="A15" s="448" t="str">
        <f>Cashflow!A12</f>
        <v>Bank Fees</v>
      </c>
      <c r="C15">
        <f>Cashflow!AC12</f>
        <v>0</v>
      </c>
      <c r="E15" s="37" t="e">
        <f>SUM(C15/C7)</f>
        <v>#DIV/0!</v>
      </c>
      <c r="G15">
        <f>Cashflow!AD12</f>
        <v>0</v>
      </c>
      <c r="I15" s="37" t="e">
        <f>SUM(G15/G7)</f>
        <v>#DIV/0!</v>
      </c>
      <c r="L15" s="4"/>
    </row>
    <row r="16" spans="1:12" ht="13.5">
      <c r="A16" s="4" t="s">
        <v>181</v>
      </c>
      <c r="E16" s="37" t="e">
        <f>SUM(C16/C7)</f>
        <v>#DIV/0!</v>
      </c>
      <c r="G16" s="12">
        <f>G38</f>
        <v>0</v>
      </c>
      <c r="I16" s="37" t="e">
        <f>SUM(G16/G7)</f>
        <v>#DIV/0!</v>
      </c>
      <c r="L16" s="4"/>
    </row>
    <row r="17" spans="1:12" ht="13.5">
      <c r="A17" s="448" t="str">
        <f>Cashflow!A13</f>
        <v>Electricity</v>
      </c>
      <c r="C17">
        <f>Cashflow!AC13</f>
        <v>0</v>
      </c>
      <c r="E17" s="37" t="e">
        <f>SUM(C17/C7)</f>
        <v>#DIV/0!</v>
      </c>
      <c r="G17">
        <f>Cashflow!AD13</f>
        <v>0</v>
      </c>
      <c r="I17" s="37" t="e">
        <f>SUM(G17/G7)</f>
        <v>#DIV/0!</v>
      </c>
      <c r="L17" s="4"/>
    </row>
    <row r="18" spans="1:12" ht="13.5">
      <c r="A18" s="448" t="str">
        <f>Cashflow!A15</f>
        <v>Freight / Postage</v>
      </c>
      <c r="C18">
        <f>Cashflow!AC15</f>
        <v>0</v>
      </c>
      <c r="E18" s="37" t="e">
        <f>SUM(C18/C7)</f>
        <v>#DIV/0!</v>
      </c>
      <c r="G18">
        <f>Cashflow!AD15</f>
        <v>0</v>
      </c>
      <c r="I18" s="37" t="e">
        <f>SUM(G18/G7)</f>
        <v>#DIV/0!</v>
      </c>
      <c r="L18" s="4"/>
    </row>
    <row r="19" spans="1:12" ht="13.5">
      <c r="A19" s="448" t="str">
        <f>Cashflow!A16</f>
        <v>Insurance</v>
      </c>
      <c r="C19">
        <f>Cashflow!AC16</f>
        <v>0</v>
      </c>
      <c r="E19" s="37" t="e">
        <f>SUM(C19/C7)</f>
        <v>#DIV/0!</v>
      </c>
      <c r="G19">
        <f>Cashflow!AD16</f>
        <v>0</v>
      </c>
      <c r="I19" s="37" t="e">
        <f>SUM(G19/G7)</f>
        <v>#DIV/0!</v>
      </c>
      <c r="L19" s="4"/>
    </row>
    <row r="20" spans="1:12" ht="13.5">
      <c r="A20" s="448" t="str">
        <f>Cashflow!A17</f>
        <v>Interest 0n Loan</v>
      </c>
      <c r="C20">
        <f>Cashflow!AC17</f>
        <v>0</v>
      </c>
      <c r="E20" s="37" t="e">
        <f>SUM(C20/C7)</f>
        <v>#DIV/0!</v>
      </c>
      <c r="G20">
        <f>Cashflow!AD17</f>
        <v>0</v>
      </c>
      <c r="I20" s="37" t="e">
        <f>SUM(G20/G7)</f>
        <v>#DIV/0!</v>
      </c>
      <c r="L20" s="209"/>
    </row>
    <row r="21" spans="1:12" ht="13.5">
      <c r="A21" s="448" t="str">
        <f>Cashflow!A19</f>
        <v>Misc Expenses</v>
      </c>
      <c r="C21">
        <f>Cashflow!AC19</f>
        <v>0</v>
      </c>
      <c r="E21" s="37" t="e">
        <f>SUM(C21/C7)</f>
        <v>#DIV/0!</v>
      </c>
      <c r="G21">
        <f>Cashflow!AD19</f>
        <v>0</v>
      </c>
      <c r="I21" s="37" t="e">
        <f>SUM(G21/G7)</f>
        <v>#DIV/0!</v>
      </c>
      <c r="L21" s="209"/>
    </row>
    <row r="22" spans="1:12" ht="13.5">
      <c r="A22" s="448" t="str">
        <f>Cashflow!A20</f>
        <v>Motor Vehicle</v>
      </c>
      <c r="C22">
        <f>Cashflow!AC20</f>
        <v>0</v>
      </c>
      <c r="E22" s="37" t="e">
        <f>SUM(C22/C7)</f>
        <v>#DIV/0!</v>
      </c>
      <c r="G22">
        <f>Cashflow!AD20</f>
        <v>0</v>
      </c>
      <c r="I22" s="37" t="e">
        <f>SUM(G22/G7)</f>
        <v>#DIV/0!</v>
      </c>
      <c r="L22" s="209"/>
    </row>
    <row r="23" spans="1:12" ht="13.5">
      <c r="A23" s="448" t="str">
        <f>Cashflow!A21</f>
        <v>PAYG</v>
      </c>
      <c r="C23">
        <f>Cashflow!AC21</f>
        <v>0</v>
      </c>
      <c r="E23" s="37" t="e">
        <f>SUM(C23/C7)</f>
        <v>#DIV/0!</v>
      </c>
      <c r="G23">
        <f>Cashflow!AD21</f>
        <v>0</v>
      </c>
      <c r="I23" s="37" t="e">
        <f>SUM(G23/G7)</f>
        <v>#DIV/0!</v>
      </c>
      <c r="L23" s="209"/>
    </row>
    <row r="24" spans="1:12" ht="13.5">
      <c r="A24" s="448" t="str">
        <f>Cashflow!A22</f>
        <v>Printing / Staionery</v>
      </c>
      <c r="C24">
        <f>Cashflow!AC22</f>
        <v>0</v>
      </c>
      <c r="E24" s="37" t="e">
        <f>SUM(C24/C7)</f>
        <v>#DIV/0!</v>
      </c>
      <c r="G24">
        <f>Cashflow!AD22</f>
        <v>0</v>
      </c>
      <c r="I24" s="37" t="e">
        <f>SUM(G24/G7)</f>
        <v>#DIV/0!</v>
      </c>
      <c r="L24" s="209"/>
    </row>
    <row r="25" spans="1:12" ht="13.5">
      <c r="A25" s="448" t="str">
        <f>Cashflow!A23</f>
        <v>Rent</v>
      </c>
      <c r="C25">
        <f>Cashflow!AC23</f>
        <v>0</v>
      </c>
      <c r="E25" s="37" t="e">
        <f>SUM(C25/C7)</f>
        <v>#DIV/0!</v>
      </c>
      <c r="G25">
        <f>Cashflow!AD23</f>
        <v>0</v>
      </c>
      <c r="I25" s="37" t="e">
        <f>SUM(G25/G7)</f>
        <v>#DIV/0!</v>
      </c>
      <c r="L25" s="209"/>
    </row>
    <row r="26" spans="1:12" ht="13.5">
      <c r="A26" s="448" t="str">
        <f>Cashflow!A24</f>
        <v>Super Contribution</v>
      </c>
      <c r="C26">
        <f>Cashflow!AC24</f>
        <v>0</v>
      </c>
      <c r="E26" s="37" t="e">
        <f>SUM(C26/C7)</f>
        <v>#DIV/0!</v>
      </c>
      <c r="G26">
        <f>Cashflow!AD24</f>
        <v>0</v>
      </c>
      <c r="I26" s="37" t="e">
        <f>SUM(G26/G7)</f>
        <v>#DIV/0!</v>
      </c>
      <c r="L26" s="447"/>
    </row>
    <row r="27" spans="1:9" ht="13.5">
      <c r="A27" s="448" t="str">
        <f>Cashflow!A25</f>
        <v>Telephone</v>
      </c>
      <c r="C27">
        <f>Cashflow!AC25</f>
        <v>0</v>
      </c>
      <c r="E27" s="37" t="e">
        <f>SUM(C27/C7)</f>
        <v>#DIV/0!</v>
      </c>
      <c r="G27">
        <f>Cashflow!AD25</f>
        <v>0</v>
      </c>
      <c r="I27" s="37" t="e">
        <f>SUM(G27/G7)</f>
        <v>#DIV/0!</v>
      </c>
    </row>
    <row r="28" spans="1:9" ht="13.5">
      <c r="A28" s="448" t="str">
        <f>Cashflow!A26</f>
        <v>Wages</v>
      </c>
      <c r="C28">
        <f>Cashflow!AC26</f>
        <v>0</v>
      </c>
      <c r="E28" s="37" t="e">
        <f>SUM(C28/C7)</f>
        <v>#DIV/0!</v>
      </c>
      <c r="G28">
        <f>Cashflow!AD26</f>
        <v>0</v>
      </c>
      <c r="I28" s="37" t="e">
        <f>SUM(G28/G7)</f>
        <v>#DIV/0!</v>
      </c>
    </row>
    <row r="29" spans="1:9" ht="13.5">
      <c r="A29" s="448">
        <f>Cashflow!A27</f>
        <v>0</v>
      </c>
      <c r="C29">
        <f>Cashflow!AC27</f>
        <v>0</v>
      </c>
      <c r="E29" s="37" t="e">
        <f>SUM(C29/C8)</f>
        <v>#DIV/0!</v>
      </c>
      <c r="G29">
        <f>Cashflow!AD27</f>
        <v>0</v>
      </c>
      <c r="I29" s="37" t="e">
        <f>SUM(G29/G8)</f>
        <v>#DIV/0!</v>
      </c>
    </row>
    <row r="30" spans="1:9" ht="13.5">
      <c r="A30" s="4"/>
      <c r="I30" s="37"/>
    </row>
    <row r="31" spans="1:9" ht="13.5">
      <c r="A31" s="5" t="s">
        <v>35</v>
      </c>
      <c r="C31" s="1">
        <f>SUM(C14:C30)</f>
        <v>0</v>
      </c>
      <c r="E31" s="37" t="e">
        <f>SUM(C31/C7)</f>
        <v>#DIV/0!</v>
      </c>
      <c r="G31" s="1">
        <f>SUM(G14:G30)</f>
        <v>0</v>
      </c>
      <c r="I31" s="37" t="e">
        <f>SUM(G31/G7)</f>
        <v>#DIV/0!</v>
      </c>
    </row>
    <row r="32" ht="13.5">
      <c r="I32" s="37"/>
    </row>
    <row r="33" spans="1:9" ht="13.5">
      <c r="A33" s="7" t="s">
        <v>56</v>
      </c>
      <c r="C33" s="1">
        <f>SUM(C11-C31)</f>
        <v>0</v>
      </c>
      <c r="E33" s="39" t="e">
        <f>SUM(C33/C7)</f>
        <v>#DIV/0!</v>
      </c>
      <c r="I33" s="39" t="e">
        <f>SUM(G46/G7)</f>
        <v>#DIV/0!</v>
      </c>
    </row>
    <row r="34" ht="15" thickBot="1"/>
    <row r="35" spans="1:10" ht="31.5" customHeight="1" thickBot="1" thickTop="1">
      <c r="A35" s="549" t="s">
        <v>182</v>
      </c>
      <c r="B35" s="550"/>
      <c r="C35" s="550"/>
      <c r="D35" s="551"/>
      <c r="E35" s="552"/>
      <c r="F35" s="553"/>
      <c r="G35" s="554" t="s">
        <v>183</v>
      </c>
      <c r="H35" s="554"/>
      <c r="I35" s="555" t="s">
        <v>184</v>
      </c>
      <c r="J35" s="556"/>
    </row>
    <row r="36" spans="1:10" ht="15" thickTop="1">
      <c r="A36" s="557" t="s">
        <v>185</v>
      </c>
      <c r="B36" s="558"/>
      <c r="C36" s="558"/>
      <c r="D36" s="559">
        <v>0</v>
      </c>
      <c r="E36" s="560"/>
      <c r="F36" s="561"/>
      <c r="G36" s="562">
        <f>D36*0.3</f>
        <v>0</v>
      </c>
      <c r="H36" s="563"/>
      <c r="I36" s="562">
        <f>D36-G36</f>
        <v>0</v>
      </c>
      <c r="J36" s="564"/>
    </row>
    <row r="37" spans="1:10" ht="15" thickBot="1">
      <c r="A37" s="532" t="s">
        <v>186</v>
      </c>
      <c r="B37" s="533"/>
      <c r="C37" s="533"/>
      <c r="D37" s="534">
        <f>Cashflow!AD14</f>
        <v>0</v>
      </c>
      <c r="E37" s="535"/>
      <c r="F37" s="536"/>
      <c r="G37" s="537">
        <f>D37*0.15</f>
        <v>0</v>
      </c>
      <c r="H37" s="538"/>
      <c r="I37" s="539">
        <f>D37-G37</f>
        <v>0</v>
      </c>
      <c r="J37" s="540"/>
    </row>
    <row r="38" spans="1:10" ht="15.75" thickBot="1" thickTop="1">
      <c r="A38" s="541" t="s">
        <v>187</v>
      </c>
      <c r="B38" s="542"/>
      <c r="C38" s="542"/>
      <c r="D38" s="543"/>
      <c r="E38" s="544"/>
      <c r="F38" s="544"/>
      <c r="G38" s="545">
        <f>G36+G37</f>
        <v>0</v>
      </c>
      <c r="H38" s="546"/>
      <c r="I38" s="547"/>
      <c r="J38" s="548"/>
    </row>
    <row r="39" spans="1:10" ht="15.75" thickBot="1" thickTop="1">
      <c r="A39" s="523" t="s">
        <v>200</v>
      </c>
      <c r="B39" s="524"/>
      <c r="C39" s="524"/>
      <c r="D39" s="525"/>
      <c r="E39" s="526"/>
      <c r="F39" s="527"/>
      <c r="G39" s="528"/>
      <c r="H39" s="529"/>
      <c r="I39" s="530">
        <f>I36+I37</f>
        <v>0</v>
      </c>
      <c r="J39" s="531"/>
    </row>
    <row r="40" ht="15" thickTop="1"/>
    <row r="46" ht="13.5">
      <c r="G46" s="1">
        <f>SUM(G11-G31)</f>
        <v>0</v>
      </c>
    </row>
  </sheetData>
  <sheetProtection sheet="1"/>
  <mergeCells count="26">
    <mergeCell ref="C5:E5"/>
    <mergeCell ref="G5:I5"/>
    <mergeCell ref="A1:I1"/>
    <mergeCell ref="A3:C3"/>
    <mergeCell ref="E3:G3"/>
    <mergeCell ref="D2:E2"/>
    <mergeCell ref="G38:H38"/>
    <mergeCell ref="I38:J38"/>
    <mergeCell ref="A35:C35"/>
    <mergeCell ref="D35:F35"/>
    <mergeCell ref="G35:H35"/>
    <mergeCell ref="I35:J35"/>
    <mergeCell ref="A36:C36"/>
    <mergeCell ref="D36:F36"/>
    <mergeCell ref="G36:H36"/>
    <mergeCell ref="I36:J36"/>
    <mergeCell ref="A39:C39"/>
    <mergeCell ref="D39:F39"/>
    <mergeCell ref="G39:H39"/>
    <mergeCell ref="I39:J39"/>
    <mergeCell ref="A37:C37"/>
    <mergeCell ref="D37:F37"/>
    <mergeCell ref="G37:H37"/>
    <mergeCell ref="I37:J37"/>
    <mergeCell ref="A38:C38"/>
    <mergeCell ref="D38:F38"/>
  </mergeCells>
  <printOptions/>
  <pageMargins left="0.7" right="0.7" top="0.75" bottom="0.75" header="0.3" footer="0.3"/>
  <pageSetup orientation="portrait" paperSize="9" scale="92"/>
  <headerFooter alignWithMargins="0">
    <oddFooter>&amp;L&amp;9©catalystforgrowth.com.au 2012&amp;R&amp;9www.catalystforgrowth.com.au</oddFooter>
  </headerFooter>
</worksheet>
</file>

<file path=xl/worksheets/sheet21.xml><?xml version="1.0" encoding="utf-8"?>
<worksheet xmlns="http://schemas.openxmlformats.org/spreadsheetml/2006/main" xmlns:r="http://schemas.openxmlformats.org/officeDocument/2006/relationships">
  <dimension ref="A1:D8"/>
  <sheetViews>
    <sheetView workbookViewId="0" topLeftCell="A1">
      <selection activeCell="R31" sqref="R31"/>
    </sheetView>
  </sheetViews>
  <sheetFormatPr defaultColWidth="8.8515625" defaultRowHeight="15"/>
  <cols>
    <col min="1" max="1" width="36.7109375" style="0" customWidth="1"/>
    <col min="2" max="2" width="8.421875" style="0" customWidth="1"/>
    <col min="3" max="3" width="19.28125" style="0" customWidth="1"/>
    <col min="4" max="4" width="14.421875" style="11" customWidth="1"/>
  </cols>
  <sheetData>
    <row r="1" spans="1:4" ht="15">
      <c r="A1" s="55" t="s">
        <v>118</v>
      </c>
      <c r="B1" s="51"/>
      <c r="C1" s="51"/>
      <c r="D1" s="56"/>
    </row>
    <row r="2" spans="1:4" ht="36" customHeight="1">
      <c r="A2" s="51"/>
      <c r="B2" s="51"/>
      <c r="C2" s="51"/>
      <c r="D2" s="56"/>
    </row>
    <row r="3" spans="1:4" ht="13.5">
      <c r="A3" s="123" t="s">
        <v>119</v>
      </c>
      <c r="B3" s="51"/>
      <c r="C3" s="643" t="s">
        <v>123</v>
      </c>
      <c r="D3" s="56" t="e">
        <f>1-('P&amp;L'!C9/'P&amp;L'!C7)</f>
        <v>#DIV/0!</v>
      </c>
    </row>
    <row r="4" spans="1:4" ht="13.5">
      <c r="A4" s="124" t="s">
        <v>120</v>
      </c>
      <c r="B4" s="51"/>
      <c r="C4" s="643"/>
      <c r="D4" s="56"/>
    </row>
    <row r="5" spans="1:4" ht="13.5">
      <c r="A5" s="51"/>
      <c r="B5" s="51"/>
      <c r="C5" s="51"/>
      <c r="D5" s="56"/>
    </row>
    <row r="6" spans="1:4" ht="13.5">
      <c r="A6" s="124" t="s">
        <v>122</v>
      </c>
      <c r="B6" s="51"/>
      <c r="C6" s="643" t="s">
        <v>124</v>
      </c>
      <c r="D6" s="56" t="e">
        <f>'P&amp;L'!C31/D3</f>
        <v>#DIV/0!</v>
      </c>
    </row>
    <row r="7" spans="1:4" ht="13.5">
      <c r="A7" s="123" t="s">
        <v>121</v>
      </c>
      <c r="B7" s="51"/>
      <c r="C7" s="643"/>
      <c r="D7" s="56"/>
    </row>
    <row r="8" spans="1:4" ht="13.5">
      <c r="A8" s="125"/>
      <c r="B8" s="51"/>
      <c r="C8" s="51"/>
      <c r="D8" s="56"/>
    </row>
  </sheetData>
  <sheetProtection sheet="1"/>
  <mergeCells count="2">
    <mergeCell ref="C3:C4"/>
    <mergeCell ref="C6:C7"/>
  </mergeCells>
  <printOptions/>
  <pageMargins left="0.7" right="0.7" top="0.75" bottom="0.75" header="0.3" footer="0.3"/>
  <pageSetup orientation="portrait" paperSize="9"/>
  <headerFooter alignWithMargins="0">
    <oddFooter>&amp;L&amp;9©catalystforgrowth.com.au 2012&amp;R&amp;9www.catalystforgrowth.com.au</oddFooter>
  </headerFooter>
</worksheet>
</file>

<file path=xl/worksheets/sheet3.xml><?xml version="1.0" encoding="utf-8"?>
<worksheet xmlns="http://schemas.openxmlformats.org/spreadsheetml/2006/main" xmlns:r="http://schemas.openxmlformats.org/officeDocument/2006/relationships">
  <dimension ref="A1:AV50"/>
  <sheetViews>
    <sheetView workbookViewId="0" topLeftCell="A1">
      <selection activeCell="AP8" sqref="AP8"/>
    </sheetView>
  </sheetViews>
  <sheetFormatPr defaultColWidth="8.8515625" defaultRowHeight="15"/>
  <cols>
    <col min="1" max="1" width="10.7109375" style="6" customWidth="1"/>
    <col min="2" max="2" width="28.421875" style="0" customWidth="1"/>
    <col min="3" max="3" width="16.00390625" style="6" customWidth="1"/>
    <col min="4" max="4" width="13.7109375" style="9" customWidth="1"/>
    <col min="5" max="6" width="12.7109375" style="9" customWidth="1"/>
    <col min="7" max="7" width="98.7109375" style="9" customWidth="1"/>
    <col min="8" max="8" width="4.140625" style="9" customWidth="1"/>
    <col min="9" max="9" width="10.7109375" style="40" customWidth="1"/>
    <col min="10" max="10" width="35.7109375" style="0" customWidth="1"/>
    <col min="11" max="11" width="10.140625" style="6" customWidth="1"/>
    <col min="12" max="12" width="10.7109375" style="12" customWidth="1"/>
    <col min="13" max="14" width="9.140625" style="12" customWidth="1"/>
    <col min="15" max="15" width="10.421875" style="12" customWidth="1"/>
    <col min="16" max="17" width="9.140625" style="12" customWidth="1"/>
    <col min="18" max="18" width="10.28125" style="12" customWidth="1"/>
    <col min="19" max="19" width="11.140625" style="12" customWidth="1"/>
    <col min="20" max="21" width="9.140625" style="12" customWidth="1"/>
    <col min="22" max="22" width="9.421875" style="12" bestFit="1" customWidth="1"/>
    <col min="23" max="27" width="9.140625" style="12" customWidth="1"/>
    <col min="28" max="28" width="9.421875" style="12" customWidth="1"/>
    <col min="29" max="30" width="9.140625" style="12" customWidth="1"/>
    <col min="31" max="31" width="9.28125" style="12" customWidth="1"/>
    <col min="32" max="34" width="9.7109375" style="12" customWidth="1"/>
    <col min="35" max="35" width="9.140625" style="12" customWidth="1"/>
    <col min="36" max="36" width="8.8515625" style="0" customWidth="1"/>
    <col min="37" max="37" width="28.7109375" style="0" customWidth="1"/>
    <col min="38" max="38" width="10.421875" style="0" customWidth="1"/>
    <col min="39" max="41" width="8.8515625" style="0" customWidth="1"/>
    <col min="42" max="42" width="10.7109375" style="11" customWidth="1"/>
    <col min="43" max="43" width="5.7109375" style="0" customWidth="1"/>
    <col min="44" max="45" width="8.8515625" style="0" customWidth="1"/>
    <col min="46" max="46" width="10.421875" style="0" customWidth="1"/>
    <col min="47" max="47" width="11.00390625" style="11" customWidth="1"/>
  </cols>
  <sheetData>
    <row r="1" spans="1:48" ht="15.75" thickBot="1">
      <c r="A1" s="467" t="s">
        <v>58</v>
      </c>
      <c r="B1" s="468"/>
      <c r="C1" s="64"/>
      <c r="D1" s="469">
        <v>40725</v>
      </c>
      <c r="E1" s="469"/>
      <c r="F1" s="172"/>
      <c r="G1" s="181"/>
      <c r="H1" s="186"/>
      <c r="I1" s="470" t="s">
        <v>12</v>
      </c>
      <c r="J1" s="471"/>
      <c r="K1" s="471"/>
      <c r="L1" s="471"/>
      <c r="M1" s="471"/>
      <c r="N1" s="471"/>
      <c r="O1" s="132"/>
      <c r="P1" s="132"/>
      <c r="Q1" s="133"/>
      <c r="R1" s="131" t="s">
        <v>11</v>
      </c>
      <c r="S1" s="66"/>
      <c r="T1" s="66"/>
      <c r="U1" s="66"/>
      <c r="V1" s="66"/>
      <c r="W1" s="66"/>
      <c r="X1" s="66"/>
      <c r="Y1" s="66"/>
      <c r="Z1" s="67"/>
      <c r="AA1" s="65" t="s">
        <v>27</v>
      </c>
      <c r="AB1" s="66"/>
      <c r="AC1" s="66"/>
      <c r="AD1" s="66"/>
      <c r="AE1" s="66"/>
      <c r="AF1" s="66"/>
      <c r="AG1" s="66"/>
      <c r="AH1" s="66"/>
      <c r="AI1" s="66"/>
      <c r="AJ1" s="54"/>
      <c r="AK1" s="48"/>
      <c r="AL1" s="69"/>
      <c r="AM1" s="55" t="s">
        <v>71</v>
      </c>
      <c r="AN1" s="51"/>
      <c r="AO1" s="51"/>
      <c r="AP1" s="56"/>
      <c r="AQ1" s="51"/>
      <c r="AR1" s="51"/>
      <c r="AS1" s="51"/>
      <c r="AT1" s="51"/>
      <c r="AU1" s="56"/>
      <c r="AV1" s="47"/>
    </row>
    <row r="2" spans="1:48" ht="15.75" customHeight="1" thickBot="1">
      <c r="A2" s="68"/>
      <c r="B2" s="69"/>
      <c r="C2" s="70"/>
      <c r="D2" s="71"/>
      <c r="E2" s="71"/>
      <c r="F2" s="126"/>
      <c r="G2" s="182"/>
      <c r="H2" s="71"/>
      <c r="I2" s="472" t="s">
        <v>0</v>
      </c>
      <c r="J2" s="475" t="s">
        <v>1</v>
      </c>
      <c r="K2" s="478" t="s">
        <v>6</v>
      </c>
      <c r="L2" s="478"/>
      <c r="M2" s="479" t="s">
        <v>9</v>
      </c>
      <c r="N2" s="479"/>
      <c r="O2" s="134"/>
      <c r="P2" s="130" t="s">
        <v>136</v>
      </c>
      <c r="Q2" s="130"/>
      <c r="R2" s="505" t="s">
        <v>54</v>
      </c>
      <c r="S2" s="505" t="s">
        <v>14</v>
      </c>
      <c r="T2" s="507" t="s">
        <v>15</v>
      </c>
      <c r="U2" s="507" t="s">
        <v>16</v>
      </c>
      <c r="V2" s="507" t="s">
        <v>17</v>
      </c>
      <c r="W2" s="494" t="s">
        <v>21</v>
      </c>
      <c r="X2" s="492" t="s">
        <v>18</v>
      </c>
      <c r="Y2" s="494" t="s">
        <v>159</v>
      </c>
      <c r="Z2" s="494" t="s">
        <v>160</v>
      </c>
      <c r="AA2" s="496" t="s">
        <v>34</v>
      </c>
      <c r="AB2" s="498" t="s">
        <v>19</v>
      </c>
      <c r="AC2" s="494" t="s">
        <v>161</v>
      </c>
      <c r="AD2" s="496" t="s">
        <v>20</v>
      </c>
      <c r="AE2" s="494" t="s">
        <v>22</v>
      </c>
      <c r="AF2" s="494" t="s">
        <v>25</v>
      </c>
      <c r="AG2" s="494" t="s">
        <v>23</v>
      </c>
      <c r="AH2" s="494" t="s">
        <v>24</v>
      </c>
      <c r="AI2" s="480" t="s">
        <v>162</v>
      </c>
      <c r="AJ2" s="482" t="s">
        <v>26</v>
      </c>
      <c r="AK2" s="483"/>
      <c r="AL2" s="193"/>
      <c r="AM2" s="51"/>
      <c r="AN2" s="51"/>
      <c r="AO2" s="51"/>
      <c r="AP2" s="56"/>
      <c r="AQ2" s="51"/>
      <c r="AR2" s="51"/>
      <c r="AS2" s="51"/>
      <c r="AT2" s="51"/>
      <c r="AU2" s="56"/>
      <c r="AV2" s="47"/>
    </row>
    <row r="3" spans="1:48" ht="15.75" thickBot="1">
      <c r="A3" s="486" t="s">
        <v>13</v>
      </c>
      <c r="B3" s="487"/>
      <c r="C3" s="487"/>
      <c r="D3" s="487"/>
      <c r="E3" s="487"/>
      <c r="F3" s="128"/>
      <c r="G3" s="183"/>
      <c r="H3" s="178"/>
      <c r="I3" s="473"/>
      <c r="J3" s="476"/>
      <c r="K3" s="488" t="s">
        <v>3</v>
      </c>
      <c r="L3" s="490" t="s">
        <v>2</v>
      </c>
      <c r="M3" s="72" t="s">
        <v>7</v>
      </c>
      <c r="N3" s="72" t="s">
        <v>8</v>
      </c>
      <c r="O3" s="500" t="s">
        <v>138</v>
      </c>
      <c r="P3" s="500" t="s">
        <v>139</v>
      </c>
      <c r="Q3" s="512" t="s">
        <v>137</v>
      </c>
      <c r="R3" s="506"/>
      <c r="S3" s="506"/>
      <c r="T3" s="508"/>
      <c r="U3" s="508"/>
      <c r="V3" s="508"/>
      <c r="W3" s="495"/>
      <c r="X3" s="493"/>
      <c r="Y3" s="495"/>
      <c r="Z3" s="495"/>
      <c r="AA3" s="497"/>
      <c r="AB3" s="499"/>
      <c r="AC3" s="495"/>
      <c r="AD3" s="497"/>
      <c r="AE3" s="495"/>
      <c r="AF3" s="495"/>
      <c r="AG3" s="495"/>
      <c r="AH3" s="495"/>
      <c r="AI3" s="481"/>
      <c r="AJ3" s="484"/>
      <c r="AK3" s="485"/>
      <c r="AL3" s="193"/>
      <c r="AM3" s="57" t="s">
        <v>80</v>
      </c>
      <c r="AN3" s="51"/>
      <c r="AO3" s="51"/>
      <c r="AP3" s="56"/>
      <c r="AQ3" s="51"/>
      <c r="AR3" s="57" t="s">
        <v>73</v>
      </c>
      <c r="AS3" s="51"/>
      <c r="AT3" s="51"/>
      <c r="AU3" s="56"/>
      <c r="AV3" s="47"/>
    </row>
    <row r="4" spans="1:48" ht="15" thickBot="1">
      <c r="A4" s="73" t="s">
        <v>0</v>
      </c>
      <c r="B4" s="52" t="s">
        <v>1</v>
      </c>
      <c r="C4" s="53" t="s">
        <v>3</v>
      </c>
      <c r="D4" s="74" t="s">
        <v>135</v>
      </c>
      <c r="E4" s="127" t="s">
        <v>4</v>
      </c>
      <c r="F4" s="129" t="s">
        <v>134</v>
      </c>
      <c r="G4" s="184"/>
      <c r="H4" s="187"/>
      <c r="I4" s="474"/>
      <c r="J4" s="477"/>
      <c r="K4" s="489"/>
      <c r="L4" s="491"/>
      <c r="M4" s="144" t="s">
        <v>2</v>
      </c>
      <c r="N4" s="144" t="s">
        <v>2</v>
      </c>
      <c r="O4" s="501"/>
      <c r="P4" s="501"/>
      <c r="Q4" s="513"/>
      <c r="R4" s="386"/>
      <c r="S4" s="387"/>
      <c r="T4" s="387"/>
      <c r="U4" s="387"/>
      <c r="V4" s="387"/>
      <c r="W4" s="387"/>
      <c r="X4" s="387"/>
      <c r="Y4" s="387"/>
      <c r="Z4" s="388"/>
      <c r="AA4" s="389"/>
      <c r="AB4" s="390"/>
      <c r="AC4" s="387"/>
      <c r="AD4" s="387"/>
      <c r="AE4" s="387"/>
      <c r="AF4" s="387"/>
      <c r="AG4" s="387"/>
      <c r="AH4" s="387"/>
      <c r="AI4" s="387"/>
      <c r="AJ4" s="391"/>
      <c r="AK4" s="392"/>
      <c r="AL4" s="69"/>
      <c r="AM4" s="51"/>
      <c r="AN4" s="51"/>
      <c r="AO4" s="51"/>
      <c r="AP4" s="56"/>
      <c r="AQ4" s="51"/>
      <c r="AR4" s="51"/>
      <c r="AS4" s="51"/>
      <c r="AT4" s="51"/>
      <c r="AU4" s="56"/>
      <c r="AV4" s="47"/>
    </row>
    <row r="5" spans="1:48" ht="13.5">
      <c r="A5" s="76">
        <v>40725</v>
      </c>
      <c r="B5" s="77" t="s">
        <v>59</v>
      </c>
      <c r="C5" s="78" t="s">
        <v>87</v>
      </c>
      <c r="D5" s="79">
        <v>275</v>
      </c>
      <c r="E5" s="79">
        <v>275</v>
      </c>
      <c r="F5" s="267">
        <f>SUM(D5/11)</f>
        <v>25</v>
      </c>
      <c r="G5" s="185"/>
      <c r="H5" s="179"/>
      <c r="I5" s="80">
        <v>40725</v>
      </c>
      <c r="J5" s="77" t="s">
        <v>94</v>
      </c>
      <c r="K5" s="78" t="s">
        <v>60</v>
      </c>
      <c r="L5" s="81">
        <v>261.8</v>
      </c>
      <c r="M5" s="81"/>
      <c r="N5" s="139"/>
      <c r="O5" s="145">
        <f>SUM(L5+M5+N5)/11*10</f>
        <v>238</v>
      </c>
      <c r="P5" s="143"/>
      <c r="Q5" s="145">
        <f>SUM(L5+M5+N5)/11</f>
        <v>23.8</v>
      </c>
      <c r="R5" s="82">
        <v>238</v>
      </c>
      <c r="S5" s="83"/>
      <c r="T5" s="83"/>
      <c r="U5" s="83"/>
      <c r="V5" s="83"/>
      <c r="W5" s="83"/>
      <c r="X5" s="83"/>
      <c r="Y5" s="83"/>
      <c r="Z5" s="84"/>
      <c r="AA5" s="82"/>
      <c r="AB5" s="85"/>
      <c r="AC5" s="83"/>
      <c r="AD5" s="83"/>
      <c r="AE5" s="83"/>
      <c r="AF5" s="83"/>
      <c r="AG5" s="83"/>
      <c r="AH5" s="83"/>
      <c r="AI5" s="83"/>
      <c r="AJ5" s="86"/>
      <c r="AK5" s="87"/>
      <c r="AL5" s="194"/>
      <c r="AM5" s="51" t="s">
        <v>75</v>
      </c>
      <c r="AN5" s="51"/>
      <c r="AO5" s="51"/>
      <c r="AP5" s="56">
        <v>3955</v>
      </c>
      <c r="AQ5" s="51"/>
      <c r="AR5" s="51" t="s">
        <v>84</v>
      </c>
      <c r="AS5" s="51"/>
      <c r="AT5" s="51"/>
      <c r="AU5" s="88">
        <v>3317</v>
      </c>
      <c r="AV5" s="47"/>
    </row>
    <row r="6" spans="1:48" ht="13.5">
      <c r="A6" s="89">
        <v>40725</v>
      </c>
      <c r="B6" s="90" t="s">
        <v>61</v>
      </c>
      <c r="C6" s="91" t="s">
        <v>62</v>
      </c>
      <c r="D6" s="92">
        <v>654.5</v>
      </c>
      <c r="E6" s="92">
        <v>654.5</v>
      </c>
      <c r="F6" s="268">
        <f aca="true" t="shared" si="0" ref="F6:F48">SUM(D6/11)</f>
        <v>59.5</v>
      </c>
      <c r="G6" s="185"/>
      <c r="H6" s="179"/>
      <c r="I6" s="93">
        <v>40728</v>
      </c>
      <c r="J6" s="90" t="s">
        <v>95</v>
      </c>
      <c r="K6" s="91" t="s">
        <v>60</v>
      </c>
      <c r="L6" s="83">
        <v>108.3</v>
      </c>
      <c r="M6" s="83"/>
      <c r="N6" s="140"/>
      <c r="O6" s="145">
        <f aca="true" t="shared" si="1" ref="O6:O19">SUM(L6+M6+N6)/11*10</f>
        <v>98.45454545454545</v>
      </c>
      <c r="P6" s="83"/>
      <c r="Q6" s="145">
        <f aca="true" t="shared" si="2" ref="Q6:Q36">SUM(L6+M6+N6)/11</f>
        <v>9.845454545454546</v>
      </c>
      <c r="R6" s="82"/>
      <c r="S6" s="83"/>
      <c r="T6" s="83"/>
      <c r="U6" s="83"/>
      <c r="V6" s="83"/>
      <c r="W6" s="83"/>
      <c r="X6" s="83"/>
      <c r="Y6" s="83"/>
      <c r="Z6" s="84"/>
      <c r="AA6" s="82"/>
      <c r="AB6" s="85"/>
      <c r="AC6" s="83"/>
      <c r="AD6" s="83"/>
      <c r="AE6" s="83"/>
      <c r="AF6" s="83"/>
      <c r="AG6" s="83">
        <v>98.45</v>
      </c>
      <c r="AH6" s="83"/>
      <c r="AI6" s="83"/>
      <c r="AJ6" s="86"/>
      <c r="AK6" s="87"/>
      <c r="AL6" s="194"/>
      <c r="AM6" s="51" t="s">
        <v>72</v>
      </c>
      <c r="AN6" s="51"/>
      <c r="AO6" s="51"/>
      <c r="AP6" s="56"/>
      <c r="AQ6" s="51"/>
      <c r="AR6" s="51" t="s">
        <v>85</v>
      </c>
      <c r="AS6" s="51"/>
      <c r="AT6" s="51"/>
      <c r="AU6" s="56"/>
      <c r="AV6" s="47"/>
    </row>
    <row r="7" spans="1:48" ht="13.5">
      <c r="A7" s="89">
        <v>40728</v>
      </c>
      <c r="B7" s="90" t="s">
        <v>64</v>
      </c>
      <c r="C7" s="91" t="s">
        <v>63</v>
      </c>
      <c r="D7" s="92">
        <v>38.5</v>
      </c>
      <c r="E7" s="92">
        <v>38.5</v>
      </c>
      <c r="F7" s="268">
        <f t="shared" si="0"/>
        <v>3.5</v>
      </c>
      <c r="G7" s="185"/>
      <c r="H7" s="179"/>
      <c r="I7" s="93">
        <v>40729</v>
      </c>
      <c r="J7" s="90" t="s">
        <v>22</v>
      </c>
      <c r="K7" s="91" t="s">
        <v>60</v>
      </c>
      <c r="L7" s="83">
        <v>550</v>
      </c>
      <c r="M7" s="83"/>
      <c r="N7" s="140"/>
      <c r="O7" s="145">
        <f t="shared" si="1"/>
        <v>500</v>
      </c>
      <c r="P7" s="83"/>
      <c r="Q7" s="145">
        <f t="shared" si="2"/>
        <v>50</v>
      </c>
      <c r="R7" s="82"/>
      <c r="S7" s="83"/>
      <c r="T7" s="83"/>
      <c r="U7" s="83"/>
      <c r="V7" s="83"/>
      <c r="W7" s="83"/>
      <c r="X7" s="83"/>
      <c r="Y7" s="83"/>
      <c r="Z7" s="84"/>
      <c r="AA7" s="82"/>
      <c r="AB7" s="85"/>
      <c r="AC7" s="83"/>
      <c r="AD7" s="83"/>
      <c r="AE7" s="83">
        <v>500</v>
      </c>
      <c r="AF7" s="83"/>
      <c r="AG7" s="83"/>
      <c r="AH7" s="83"/>
      <c r="AI7" s="83"/>
      <c r="AJ7" s="86"/>
      <c r="AK7" s="87"/>
      <c r="AL7" s="194"/>
      <c r="AM7" s="51"/>
      <c r="AN7" s="51"/>
      <c r="AO7" s="51"/>
      <c r="AP7" s="56"/>
      <c r="AQ7" s="51"/>
      <c r="AR7" s="51"/>
      <c r="AS7" s="51"/>
      <c r="AT7" s="51"/>
      <c r="AU7" s="56"/>
      <c r="AV7" s="47"/>
    </row>
    <row r="8" spans="1:48" ht="13.5">
      <c r="A8" s="89">
        <v>40729</v>
      </c>
      <c r="B8" s="90" t="s">
        <v>65</v>
      </c>
      <c r="C8" s="91" t="s">
        <v>66</v>
      </c>
      <c r="D8" s="92">
        <v>55</v>
      </c>
      <c r="E8" s="135">
        <v>45</v>
      </c>
      <c r="F8" s="268">
        <f t="shared" si="0"/>
        <v>5</v>
      </c>
      <c r="G8" s="185"/>
      <c r="H8" s="179"/>
      <c r="I8" s="93">
        <v>40730</v>
      </c>
      <c r="J8" s="90" t="s">
        <v>96</v>
      </c>
      <c r="K8" s="91" t="s">
        <v>66</v>
      </c>
      <c r="L8" s="83"/>
      <c r="M8" s="83">
        <v>11</v>
      </c>
      <c r="N8" s="140"/>
      <c r="O8" s="145">
        <f t="shared" si="1"/>
        <v>10</v>
      </c>
      <c r="P8" s="83"/>
      <c r="Q8" s="145">
        <f t="shared" si="2"/>
        <v>1</v>
      </c>
      <c r="R8" s="82"/>
      <c r="S8" s="83"/>
      <c r="T8" s="83"/>
      <c r="U8" s="83"/>
      <c r="V8" s="83"/>
      <c r="W8" s="83">
        <v>10</v>
      </c>
      <c r="X8" s="83"/>
      <c r="Y8" s="83"/>
      <c r="Z8" s="84"/>
      <c r="AA8" s="82"/>
      <c r="AB8" s="85"/>
      <c r="AC8" s="83"/>
      <c r="AD8" s="83"/>
      <c r="AE8" s="83"/>
      <c r="AF8" s="83"/>
      <c r="AG8" s="83"/>
      <c r="AH8" s="83"/>
      <c r="AI8" s="83"/>
      <c r="AJ8" s="86"/>
      <c r="AK8" s="87"/>
      <c r="AL8" s="194"/>
      <c r="AM8" s="51" t="s">
        <v>79</v>
      </c>
      <c r="AN8" s="51"/>
      <c r="AO8" s="51"/>
      <c r="AP8" s="56">
        <f>E49</f>
        <v>7970.5</v>
      </c>
      <c r="AQ8" s="51"/>
      <c r="AR8" s="51" t="s">
        <v>76</v>
      </c>
      <c r="AS8" s="51"/>
      <c r="AT8" s="51"/>
      <c r="AU8" s="88">
        <v>654.5</v>
      </c>
      <c r="AV8" s="47"/>
    </row>
    <row r="9" spans="1:48" ht="13.5">
      <c r="A9" s="89">
        <v>40732</v>
      </c>
      <c r="B9" s="90" t="s">
        <v>67</v>
      </c>
      <c r="C9" s="91" t="s">
        <v>68</v>
      </c>
      <c r="D9" s="92">
        <v>654.5</v>
      </c>
      <c r="E9" s="92">
        <v>654.5</v>
      </c>
      <c r="F9" s="268">
        <f t="shared" si="0"/>
        <v>59.5</v>
      </c>
      <c r="G9" s="185"/>
      <c r="H9" s="179"/>
      <c r="I9" s="93">
        <v>40730</v>
      </c>
      <c r="J9" s="90" t="s">
        <v>97</v>
      </c>
      <c r="K9" s="91" t="s">
        <v>188</v>
      </c>
      <c r="L9" s="83">
        <v>64.9</v>
      </c>
      <c r="M9" s="83"/>
      <c r="N9" s="140"/>
      <c r="O9" s="145">
        <f t="shared" si="1"/>
        <v>59</v>
      </c>
      <c r="P9" s="83"/>
      <c r="Q9" s="145">
        <f t="shared" si="2"/>
        <v>5.9</v>
      </c>
      <c r="R9" s="82"/>
      <c r="S9" s="83"/>
      <c r="T9" s="83"/>
      <c r="U9" s="83"/>
      <c r="V9" s="83"/>
      <c r="W9" s="83"/>
      <c r="X9" s="83"/>
      <c r="Y9" s="83"/>
      <c r="Z9" s="84"/>
      <c r="AA9" s="82"/>
      <c r="AB9" s="85">
        <v>59</v>
      </c>
      <c r="AC9" s="83"/>
      <c r="AD9" s="83"/>
      <c r="AE9" s="83"/>
      <c r="AF9" s="83"/>
      <c r="AG9" s="83"/>
      <c r="AH9" s="83"/>
      <c r="AI9" s="83"/>
      <c r="AJ9" s="86"/>
      <c r="AK9" s="87"/>
      <c r="AL9" s="194"/>
      <c r="AM9" s="51"/>
      <c r="AN9" s="51"/>
      <c r="AO9" s="51"/>
      <c r="AP9" s="56"/>
      <c r="AQ9" s="51"/>
      <c r="AR9" s="51"/>
      <c r="AS9" s="51"/>
      <c r="AT9" s="51"/>
      <c r="AU9" s="56"/>
      <c r="AV9" s="47"/>
    </row>
    <row r="10" spans="1:48" ht="13.5">
      <c r="A10" s="89">
        <v>40734</v>
      </c>
      <c r="B10" s="90" t="s">
        <v>69</v>
      </c>
      <c r="C10" s="91" t="s">
        <v>70</v>
      </c>
      <c r="D10" s="92">
        <v>110</v>
      </c>
      <c r="E10" s="92">
        <v>110</v>
      </c>
      <c r="F10" s="268">
        <f t="shared" si="0"/>
        <v>10</v>
      </c>
      <c r="G10" s="185"/>
      <c r="H10" s="179"/>
      <c r="I10" s="93">
        <v>40732</v>
      </c>
      <c r="J10" s="90" t="s">
        <v>103</v>
      </c>
      <c r="K10" s="91" t="s">
        <v>60</v>
      </c>
      <c r="L10" s="83">
        <v>926.2</v>
      </c>
      <c r="M10" s="83"/>
      <c r="N10" s="140"/>
      <c r="O10" s="145">
        <f t="shared" si="1"/>
        <v>842</v>
      </c>
      <c r="P10" s="83"/>
      <c r="Q10" s="145">
        <f t="shared" si="2"/>
        <v>84.2</v>
      </c>
      <c r="R10" s="82">
        <v>842</v>
      </c>
      <c r="S10" s="83"/>
      <c r="T10" s="83"/>
      <c r="U10" s="83"/>
      <c r="V10" s="83"/>
      <c r="W10" s="83"/>
      <c r="X10" s="83"/>
      <c r="Y10" s="83"/>
      <c r="Z10" s="84"/>
      <c r="AA10" s="82"/>
      <c r="AB10" s="85"/>
      <c r="AC10" s="83"/>
      <c r="AD10" s="83"/>
      <c r="AE10" s="83"/>
      <c r="AF10" s="83"/>
      <c r="AG10" s="83"/>
      <c r="AH10" s="83"/>
      <c r="AI10" s="83"/>
      <c r="AJ10" s="86"/>
      <c r="AK10" s="87"/>
      <c r="AL10" s="194"/>
      <c r="AM10" s="51" t="s">
        <v>81</v>
      </c>
      <c r="AN10" s="51"/>
      <c r="AO10" s="51"/>
      <c r="AP10" s="56">
        <f>L49</f>
        <v>9076</v>
      </c>
      <c r="AQ10" s="51"/>
      <c r="AR10" s="51" t="s">
        <v>77</v>
      </c>
      <c r="AS10" s="51"/>
      <c r="AT10" s="51"/>
      <c r="AU10" s="56"/>
      <c r="AV10" s="47"/>
    </row>
    <row r="11" spans="1:48" ht="13.5">
      <c r="A11" s="89">
        <v>40739</v>
      </c>
      <c r="B11" s="90" t="s">
        <v>88</v>
      </c>
      <c r="C11" s="91" t="s">
        <v>87</v>
      </c>
      <c r="D11" s="92">
        <v>1100</v>
      </c>
      <c r="E11" s="92">
        <v>1100</v>
      </c>
      <c r="F11" s="268">
        <f t="shared" si="0"/>
        <v>100</v>
      </c>
      <c r="G11" s="185"/>
      <c r="H11" s="179"/>
      <c r="I11" s="93">
        <v>40736</v>
      </c>
      <c r="J11" s="90" t="s">
        <v>101</v>
      </c>
      <c r="K11" s="91" t="s">
        <v>60</v>
      </c>
      <c r="L11" s="83">
        <v>597.3</v>
      </c>
      <c r="M11" s="83"/>
      <c r="N11" s="140"/>
      <c r="O11" s="145">
        <f t="shared" si="1"/>
        <v>543</v>
      </c>
      <c r="P11" s="83"/>
      <c r="Q11" s="145">
        <f t="shared" si="2"/>
        <v>54.3</v>
      </c>
      <c r="R11" s="82"/>
      <c r="S11" s="83">
        <v>543</v>
      </c>
      <c r="T11" s="83"/>
      <c r="U11" s="83"/>
      <c r="V11" s="83"/>
      <c r="W11" s="83"/>
      <c r="X11" s="83"/>
      <c r="Y11" s="83"/>
      <c r="Z11" s="84"/>
      <c r="AA11" s="82"/>
      <c r="AB11" s="85"/>
      <c r="AC11" s="83"/>
      <c r="AD11" s="83"/>
      <c r="AE11" s="83"/>
      <c r="AF11" s="83"/>
      <c r="AG11" s="83"/>
      <c r="AH11" s="83"/>
      <c r="AI11" s="83"/>
      <c r="AJ11" s="86"/>
      <c r="AK11" s="87"/>
      <c r="AL11" s="194"/>
      <c r="AM11" s="51" t="s">
        <v>82</v>
      </c>
      <c r="AN11" s="51"/>
      <c r="AO11" s="51"/>
      <c r="AP11" s="56"/>
      <c r="AQ11" s="51"/>
      <c r="AR11" s="454" t="s">
        <v>193</v>
      </c>
      <c r="AS11" s="51"/>
      <c r="AT11" s="51"/>
      <c r="AU11" s="88">
        <v>298</v>
      </c>
      <c r="AV11" s="47"/>
    </row>
    <row r="12" spans="1:48" ht="13.5">
      <c r="A12" s="89">
        <v>40744</v>
      </c>
      <c r="B12" s="90" t="s">
        <v>89</v>
      </c>
      <c r="C12" s="91" t="s">
        <v>66</v>
      </c>
      <c r="D12" s="92">
        <v>82.5</v>
      </c>
      <c r="E12" s="92">
        <v>82.5</v>
      </c>
      <c r="F12" s="268">
        <f t="shared" si="0"/>
        <v>7.5</v>
      </c>
      <c r="G12" s="185"/>
      <c r="H12" s="179"/>
      <c r="I12" s="93">
        <v>40736</v>
      </c>
      <c r="J12" s="90" t="s">
        <v>102</v>
      </c>
      <c r="K12" s="91" t="s">
        <v>60</v>
      </c>
      <c r="L12" s="83">
        <v>152.9</v>
      </c>
      <c r="M12" s="83"/>
      <c r="N12" s="140"/>
      <c r="O12" s="145">
        <f t="shared" si="1"/>
        <v>139</v>
      </c>
      <c r="P12" s="83"/>
      <c r="Q12" s="145">
        <f t="shared" si="2"/>
        <v>13.9</v>
      </c>
      <c r="R12" s="82"/>
      <c r="S12" s="83"/>
      <c r="T12" s="83"/>
      <c r="U12" s="83"/>
      <c r="V12" s="83"/>
      <c r="W12" s="83"/>
      <c r="X12" s="83">
        <v>139</v>
      </c>
      <c r="Y12" s="83"/>
      <c r="Z12" s="84"/>
      <c r="AA12" s="82"/>
      <c r="AB12" s="85"/>
      <c r="AC12" s="83"/>
      <c r="AD12" s="83"/>
      <c r="AE12" s="83"/>
      <c r="AF12" s="83"/>
      <c r="AG12" s="83"/>
      <c r="AH12" s="83"/>
      <c r="AI12" s="83"/>
      <c r="AJ12" s="86"/>
      <c r="AK12" s="87"/>
      <c r="AL12" s="194"/>
      <c r="AM12" s="51"/>
      <c r="AN12" s="51"/>
      <c r="AO12" s="51"/>
      <c r="AP12" s="56"/>
      <c r="AQ12" s="51"/>
      <c r="AR12" s="454" t="s">
        <v>194</v>
      </c>
      <c r="AS12" s="51"/>
      <c r="AT12" s="51"/>
      <c r="AU12" s="453">
        <v>824</v>
      </c>
      <c r="AV12" s="47"/>
    </row>
    <row r="13" spans="1:48" ht="13.5">
      <c r="A13" s="89">
        <v>40749</v>
      </c>
      <c r="B13" s="90" t="s">
        <v>90</v>
      </c>
      <c r="C13" s="91" t="s">
        <v>87</v>
      </c>
      <c r="D13" s="92">
        <v>544.5</v>
      </c>
      <c r="E13" s="92">
        <v>544.5</v>
      </c>
      <c r="F13" s="268">
        <f t="shared" si="0"/>
        <v>49.5</v>
      </c>
      <c r="G13" s="185"/>
      <c r="H13" s="179"/>
      <c r="I13" s="93">
        <v>40737</v>
      </c>
      <c r="J13" s="90" t="s">
        <v>97</v>
      </c>
      <c r="K13" s="91" t="s">
        <v>188</v>
      </c>
      <c r="L13" s="83">
        <v>47.3</v>
      </c>
      <c r="M13" s="83"/>
      <c r="N13" s="140"/>
      <c r="O13" s="145">
        <f t="shared" si="1"/>
        <v>43</v>
      </c>
      <c r="P13" s="83"/>
      <c r="Q13" s="145">
        <f t="shared" si="2"/>
        <v>4.3</v>
      </c>
      <c r="R13" s="82"/>
      <c r="S13" s="83"/>
      <c r="T13" s="83"/>
      <c r="U13" s="83"/>
      <c r="V13" s="83"/>
      <c r="W13" s="83"/>
      <c r="X13" s="83"/>
      <c r="Y13" s="83"/>
      <c r="Z13" s="84"/>
      <c r="AA13" s="82"/>
      <c r="AB13" s="85">
        <v>43</v>
      </c>
      <c r="AC13" s="83"/>
      <c r="AD13" s="83"/>
      <c r="AE13" s="83"/>
      <c r="AF13" s="83"/>
      <c r="AG13" s="83"/>
      <c r="AH13" s="83"/>
      <c r="AI13" s="83"/>
      <c r="AJ13" s="86"/>
      <c r="AK13" s="87"/>
      <c r="AL13" s="194"/>
      <c r="AM13" s="51"/>
      <c r="AN13" s="51"/>
      <c r="AO13" s="51"/>
      <c r="AP13" s="56"/>
      <c r="AQ13" s="51"/>
      <c r="AR13" s="51" t="s">
        <v>78</v>
      </c>
      <c r="AS13" s="51"/>
      <c r="AT13" s="51"/>
      <c r="AU13" s="56">
        <v>0</v>
      </c>
      <c r="AV13" s="47"/>
    </row>
    <row r="14" spans="1:48" ht="13.5">
      <c r="A14" s="89">
        <v>40754</v>
      </c>
      <c r="B14" s="90" t="s">
        <v>91</v>
      </c>
      <c r="C14" s="91" t="s">
        <v>87</v>
      </c>
      <c r="D14" s="92">
        <v>3811.5</v>
      </c>
      <c r="E14" s="92">
        <v>3811.5</v>
      </c>
      <c r="F14" s="268">
        <f t="shared" si="0"/>
        <v>346.5</v>
      </c>
      <c r="G14" s="185"/>
      <c r="H14" s="179"/>
      <c r="I14" s="93">
        <v>40739</v>
      </c>
      <c r="J14" s="90" t="s">
        <v>104</v>
      </c>
      <c r="K14" s="91" t="s">
        <v>60</v>
      </c>
      <c r="L14" s="83">
        <v>825</v>
      </c>
      <c r="M14" s="83"/>
      <c r="N14" s="140"/>
      <c r="O14" s="145">
        <f t="shared" si="1"/>
        <v>750</v>
      </c>
      <c r="P14" s="83"/>
      <c r="Q14" s="145">
        <f t="shared" si="2"/>
        <v>75</v>
      </c>
      <c r="R14" s="82"/>
      <c r="S14" s="83">
        <v>750</v>
      </c>
      <c r="T14" s="83"/>
      <c r="U14" s="83"/>
      <c r="V14" s="83"/>
      <c r="W14" s="83"/>
      <c r="X14" s="83"/>
      <c r="Y14" s="83"/>
      <c r="Z14" s="84"/>
      <c r="AA14" s="82"/>
      <c r="AB14" s="85"/>
      <c r="AC14" s="83"/>
      <c r="AD14" s="83"/>
      <c r="AE14" s="83"/>
      <c r="AF14" s="83"/>
      <c r="AG14" s="83"/>
      <c r="AH14" s="83"/>
      <c r="AI14" s="83"/>
      <c r="AJ14" s="86"/>
      <c r="AK14" s="87"/>
      <c r="AL14" s="194"/>
      <c r="AM14" s="51"/>
      <c r="AN14" s="51"/>
      <c r="AO14" s="51"/>
      <c r="AP14" s="56"/>
      <c r="AQ14" s="51"/>
      <c r="AR14" s="51"/>
      <c r="AS14" s="51"/>
      <c r="AT14" s="51"/>
      <c r="AU14" s="56"/>
      <c r="AV14" s="47"/>
    </row>
    <row r="15" spans="1:48" ht="13.5">
      <c r="A15" s="89">
        <v>40754</v>
      </c>
      <c r="B15" s="90" t="s">
        <v>92</v>
      </c>
      <c r="C15" s="91" t="s">
        <v>93</v>
      </c>
      <c r="D15" s="92">
        <v>654.5</v>
      </c>
      <c r="E15" s="92">
        <v>654.5</v>
      </c>
      <c r="F15" s="268">
        <f t="shared" si="0"/>
        <v>59.5</v>
      </c>
      <c r="G15" s="185"/>
      <c r="H15" s="179"/>
      <c r="I15" s="93">
        <v>40739</v>
      </c>
      <c r="J15" s="90" t="s">
        <v>105</v>
      </c>
      <c r="K15" s="91" t="s">
        <v>60</v>
      </c>
      <c r="L15" s="83">
        <v>82.5</v>
      </c>
      <c r="M15" s="83"/>
      <c r="N15" s="140"/>
      <c r="O15" s="145">
        <f t="shared" si="1"/>
        <v>75</v>
      </c>
      <c r="P15" s="83"/>
      <c r="Q15" s="145">
        <f t="shared" si="2"/>
        <v>7.5</v>
      </c>
      <c r="R15" s="82"/>
      <c r="S15" s="83"/>
      <c r="T15" s="83"/>
      <c r="U15" s="83"/>
      <c r="V15" s="83"/>
      <c r="W15" s="83"/>
      <c r="X15" s="83"/>
      <c r="Y15" s="83"/>
      <c r="Z15" s="84"/>
      <c r="AA15" s="82"/>
      <c r="AB15" s="85"/>
      <c r="AC15" s="83"/>
      <c r="AD15" s="83"/>
      <c r="AE15" s="83"/>
      <c r="AF15" s="83"/>
      <c r="AG15" s="83"/>
      <c r="AH15" s="83"/>
      <c r="AI15" s="83">
        <v>75</v>
      </c>
      <c r="AJ15" s="86"/>
      <c r="AK15" s="87"/>
      <c r="AL15" s="194"/>
      <c r="AM15" s="51" t="s">
        <v>83</v>
      </c>
      <c r="AN15" s="51"/>
      <c r="AO15" s="51"/>
      <c r="AP15" s="58">
        <f>SUM(AP5+AP8-AP10)</f>
        <v>2849.5</v>
      </c>
      <c r="AQ15" s="51"/>
      <c r="AR15" s="51" t="s">
        <v>86</v>
      </c>
      <c r="AS15" s="51"/>
      <c r="AT15" s="51"/>
      <c r="AU15" s="58">
        <f>AU5+AU8-AU11-AU12-AU13</f>
        <v>2849.5</v>
      </c>
      <c r="AV15" s="47"/>
    </row>
    <row r="16" spans="1:48" ht="13.5">
      <c r="A16" s="94"/>
      <c r="B16" s="95"/>
      <c r="C16" s="96"/>
      <c r="D16" s="97"/>
      <c r="E16" s="136"/>
      <c r="F16" s="180">
        <f t="shared" si="0"/>
        <v>0</v>
      </c>
      <c r="G16" s="185"/>
      <c r="H16" s="179"/>
      <c r="I16" s="93">
        <v>40743</v>
      </c>
      <c r="J16" s="90" t="s">
        <v>111</v>
      </c>
      <c r="K16" s="91" t="s">
        <v>60</v>
      </c>
      <c r="L16" s="83">
        <v>159.5</v>
      </c>
      <c r="M16" s="83"/>
      <c r="N16" s="140"/>
      <c r="O16" s="145">
        <f t="shared" si="1"/>
        <v>145</v>
      </c>
      <c r="P16" s="83"/>
      <c r="Q16" s="145">
        <f t="shared" si="2"/>
        <v>14.5</v>
      </c>
      <c r="R16" s="82"/>
      <c r="S16" s="83"/>
      <c r="T16" s="83"/>
      <c r="U16" s="83"/>
      <c r="V16" s="83"/>
      <c r="W16" s="83"/>
      <c r="X16" s="83"/>
      <c r="Y16" s="83"/>
      <c r="Z16" s="84"/>
      <c r="AA16" s="82"/>
      <c r="AB16" s="85"/>
      <c r="AC16" s="83"/>
      <c r="AD16" s="83">
        <v>145</v>
      </c>
      <c r="AE16" s="83"/>
      <c r="AF16" s="83"/>
      <c r="AG16" s="83"/>
      <c r="AH16" s="83"/>
      <c r="AI16" s="83"/>
      <c r="AJ16" s="86"/>
      <c r="AK16" s="87"/>
      <c r="AL16" s="194"/>
      <c r="AM16" s="51"/>
      <c r="AN16" s="51"/>
      <c r="AO16" s="51"/>
      <c r="AP16" s="56"/>
      <c r="AQ16" s="51"/>
      <c r="AR16" s="51"/>
      <c r="AS16" s="51"/>
      <c r="AT16" s="51"/>
      <c r="AU16" s="56"/>
      <c r="AV16" s="47"/>
    </row>
    <row r="17" spans="1:48" ht="13.5">
      <c r="A17" s="94"/>
      <c r="B17" s="95"/>
      <c r="C17" s="96"/>
      <c r="D17" s="97"/>
      <c r="E17" s="136"/>
      <c r="F17" s="180">
        <f t="shared" si="0"/>
        <v>0</v>
      </c>
      <c r="G17" s="185"/>
      <c r="H17" s="179"/>
      <c r="I17" s="93">
        <v>40744</v>
      </c>
      <c r="J17" s="90" t="s">
        <v>115</v>
      </c>
      <c r="K17" s="91" t="s">
        <v>66</v>
      </c>
      <c r="L17" s="83"/>
      <c r="M17" s="83"/>
      <c r="N17" s="140">
        <v>16.5</v>
      </c>
      <c r="O17" s="145">
        <f t="shared" si="1"/>
        <v>15</v>
      </c>
      <c r="P17" s="83"/>
      <c r="Q17" s="145">
        <f t="shared" si="2"/>
        <v>1.5</v>
      </c>
      <c r="R17" s="82"/>
      <c r="S17" s="83"/>
      <c r="T17" s="83"/>
      <c r="U17" s="83"/>
      <c r="V17" s="83"/>
      <c r="W17" s="83"/>
      <c r="X17" s="83"/>
      <c r="Y17" s="83"/>
      <c r="Z17" s="84"/>
      <c r="AA17" s="82">
        <v>15</v>
      </c>
      <c r="AB17" s="85"/>
      <c r="AC17" s="83"/>
      <c r="AD17" s="83"/>
      <c r="AE17" s="83"/>
      <c r="AF17" s="83"/>
      <c r="AG17" s="83"/>
      <c r="AH17" s="83"/>
      <c r="AI17" s="83"/>
      <c r="AJ17" s="86" t="s">
        <v>116</v>
      </c>
      <c r="AK17" s="87"/>
      <c r="AL17" s="194"/>
      <c r="AM17" s="51"/>
      <c r="AN17" s="51"/>
      <c r="AO17" s="51"/>
      <c r="AP17" s="56"/>
      <c r="AQ17" s="51"/>
      <c r="AR17" s="51"/>
      <c r="AS17" s="51"/>
      <c r="AT17" s="51"/>
      <c r="AU17" s="56"/>
      <c r="AV17" s="47"/>
    </row>
    <row r="18" spans="1:48" ht="13.5">
      <c r="A18" s="94"/>
      <c r="B18" s="95"/>
      <c r="C18" s="96"/>
      <c r="D18" s="97"/>
      <c r="E18" s="136"/>
      <c r="F18" s="180">
        <f t="shared" si="0"/>
        <v>0</v>
      </c>
      <c r="G18" s="185"/>
      <c r="H18" s="179"/>
      <c r="I18" s="93">
        <v>40745</v>
      </c>
      <c r="J18" s="90" t="s">
        <v>113</v>
      </c>
      <c r="K18" s="91" t="s">
        <v>188</v>
      </c>
      <c r="L18" s="83">
        <v>27.5</v>
      </c>
      <c r="M18" s="83"/>
      <c r="N18" s="140"/>
      <c r="O18" s="145">
        <f t="shared" si="1"/>
        <v>25</v>
      </c>
      <c r="P18" s="83"/>
      <c r="Q18" s="145">
        <f t="shared" si="2"/>
        <v>2.5</v>
      </c>
      <c r="R18" s="82"/>
      <c r="S18" s="83"/>
      <c r="T18" s="83"/>
      <c r="U18" s="83"/>
      <c r="V18" s="83"/>
      <c r="W18" s="83"/>
      <c r="X18" s="83"/>
      <c r="Y18" s="83"/>
      <c r="Z18" s="84"/>
      <c r="AA18" s="82">
        <v>25</v>
      </c>
      <c r="AB18" s="85"/>
      <c r="AC18" s="83"/>
      <c r="AD18" s="83"/>
      <c r="AE18" s="83"/>
      <c r="AF18" s="83"/>
      <c r="AG18" s="83"/>
      <c r="AH18" s="83"/>
      <c r="AI18" s="83"/>
      <c r="AJ18" s="86" t="s">
        <v>117</v>
      </c>
      <c r="AK18" s="87"/>
      <c r="AL18" s="194"/>
      <c r="AM18" s="51"/>
      <c r="AN18" s="51"/>
      <c r="AO18" s="51"/>
      <c r="AP18" s="56"/>
      <c r="AQ18" s="51"/>
      <c r="AR18" s="51"/>
      <c r="AS18" s="51"/>
      <c r="AT18" s="51"/>
      <c r="AU18" s="56"/>
      <c r="AV18" s="47"/>
    </row>
    <row r="19" spans="1:48" ht="13.5">
      <c r="A19" s="94"/>
      <c r="B19" s="95"/>
      <c r="C19" s="96"/>
      <c r="D19" s="97"/>
      <c r="E19" s="136"/>
      <c r="F19" s="180">
        <f t="shared" si="0"/>
        <v>0</v>
      </c>
      <c r="G19" s="185"/>
      <c r="H19" s="179"/>
      <c r="I19" s="93">
        <v>40750</v>
      </c>
      <c r="J19" s="90" t="s">
        <v>112</v>
      </c>
      <c r="K19" s="91" t="s">
        <v>60</v>
      </c>
      <c r="L19" s="83">
        <v>107.8</v>
      </c>
      <c r="M19" s="83"/>
      <c r="N19" s="140"/>
      <c r="O19" s="145">
        <f t="shared" si="1"/>
        <v>97.99999999999999</v>
      </c>
      <c r="P19" s="83"/>
      <c r="Q19" s="145">
        <f t="shared" si="2"/>
        <v>9.799999999999999</v>
      </c>
      <c r="R19" s="82"/>
      <c r="S19" s="83"/>
      <c r="T19" s="83"/>
      <c r="U19" s="83">
        <v>98</v>
      </c>
      <c r="V19" s="83"/>
      <c r="W19" s="83"/>
      <c r="X19" s="83"/>
      <c r="Y19" s="83"/>
      <c r="Z19" s="84"/>
      <c r="AA19" s="82"/>
      <c r="AB19" s="85"/>
      <c r="AC19" s="83"/>
      <c r="AD19" s="83"/>
      <c r="AE19" s="83"/>
      <c r="AF19" s="83"/>
      <c r="AG19" s="83"/>
      <c r="AH19" s="83"/>
      <c r="AI19" s="83"/>
      <c r="AJ19" s="86"/>
      <c r="AK19" s="87"/>
      <c r="AL19" s="194"/>
      <c r="AM19" s="51"/>
      <c r="AN19" s="51"/>
      <c r="AO19" s="51"/>
      <c r="AP19" s="56"/>
      <c r="AQ19" s="51"/>
      <c r="AR19" s="51"/>
      <c r="AS19" s="51"/>
      <c r="AT19" s="51"/>
      <c r="AU19" s="56"/>
      <c r="AV19" s="47"/>
    </row>
    <row r="20" spans="1:48" ht="13.5">
      <c r="A20" s="94"/>
      <c r="B20" s="95"/>
      <c r="C20" s="96"/>
      <c r="D20" s="97"/>
      <c r="E20" s="136"/>
      <c r="F20" s="180">
        <f t="shared" si="0"/>
        <v>0</v>
      </c>
      <c r="G20" s="185"/>
      <c r="H20" s="179"/>
      <c r="I20" s="93">
        <v>40751</v>
      </c>
      <c r="J20" s="90" t="s">
        <v>113</v>
      </c>
      <c r="K20" s="91" t="s">
        <v>188</v>
      </c>
      <c r="L20" s="83">
        <v>181.5</v>
      </c>
      <c r="M20" s="83"/>
      <c r="N20" s="140"/>
      <c r="O20" s="145">
        <f>SUM(L20+M20+N20)/11*10</f>
        <v>165</v>
      </c>
      <c r="P20" s="83"/>
      <c r="Q20" s="145">
        <f t="shared" si="2"/>
        <v>16.5</v>
      </c>
      <c r="R20" s="82"/>
      <c r="S20" s="83"/>
      <c r="T20" s="83"/>
      <c r="U20" s="83"/>
      <c r="V20" s="83"/>
      <c r="W20" s="83"/>
      <c r="X20" s="83"/>
      <c r="Y20" s="83"/>
      <c r="Z20" s="84"/>
      <c r="AA20" s="82">
        <v>165</v>
      </c>
      <c r="AB20" s="85"/>
      <c r="AC20" s="83"/>
      <c r="AD20" s="83"/>
      <c r="AE20" s="83"/>
      <c r="AF20" s="83"/>
      <c r="AG20" s="83"/>
      <c r="AH20" s="83"/>
      <c r="AI20" s="83"/>
      <c r="AJ20" s="86" t="s">
        <v>114</v>
      </c>
      <c r="AK20" s="87"/>
      <c r="AL20" s="194"/>
      <c r="AM20" s="51"/>
      <c r="AN20" s="51"/>
      <c r="AO20" s="51"/>
      <c r="AP20" s="56"/>
      <c r="AQ20" s="51"/>
      <c r="AR20" s="51"/>
      <c r="AS20" s="51"/>
      <c r="AT20" s="51"/>
      <c r="AU20" s="56"/>
      <c r="AV20" s="47"/>
    </row>
    <row r="21" spans="1:48" ht="13.5">
      <c r="A21" s="94"/>
      <c r="B21" s="95"/>
      <c r="C21" s="96"/>
      <c r="D21" s="97"/>
      <c r="E21" s="136"/>
      <c r="F21" s="180">
        <f t="shared" si="0"/>
        <v>0</v>
      </c>
      <c r="G21" s="185"/>
      <c r="H21" s="179"/>
      <c r="I21" s="93">
        <v>40752</v>
      </c>
      <c r="J21" s="90" t="s">
        <v>113</v>
      </c>
      <c r="K21" s="91" t="s">
        <v>188</v>
      </c>
      <c r="L21" s="83">
        <v>1990</v>
      </c>
      <c r="M21" s="83"/>
      <c r="N21" s="140"/>
      <c r="O21" s="145">
        <f aca="true" t="shared" si="3" ref="O21:O36">SUM(L21+M21+N21)/11*10</f>
        <v>1809.090909090909</v>
      </c>
      <c r="P21" s="147"/>
      <c r="Q21" s="145">
        <f t="shared" si="2"/>
        <v>180.9090909090909</v>
      </c>
      <c r="R21" s="82"/>
      <c r="S21" s="83"/>
      <c r="T21" s="83"/>
      <c r="U21" s="83"/>
      <c r="V21" s="83">
        <v>1809.09</v>
      </c>
      <c r="W21" s="83"/>
      <c r="X21" s="83"/>
      <c r="Y21" s="83"/>
      <c r="Z21" s="84"/>
      <c r="AA21" s="82"/>
      <c r="AB21" s="85"/>
      <c r="AC21" s="83"/>
      <c r="AD21" s="83"/>
      <c r="AE21" s="83"/>
      <c r="AF21" s="83"/>
      <c r="AG21" s="83"/>
      <c r="AH21" s="83"/>
      <c r="AI21" s="83"/>
      <c r="AJ21" s="86" t="s">
        <v>189</v>
      </c>
      <c r="AK21" s="87"/>
      <c r="AL21" s="194"/>
      <c r="AM21" s="51"/>
      <c r="AN21" s="51"/>
      <c r="AO21" s="51"/>
      <c r="AP21" s="56"/>
      <c r="AQ21" s="51"/>
      <c r="AR21" s="51"/>
      <c r="AS21" s="51"/>
      <c r="AT21" s="51"/>
      <c r="AU21" s="56"/>
      <c r="AV21" s="47"/>
    </row>
    <row r="22" spans="1:48" ht="13.5">
      <c r="A22" s="94"/>
      <c r="B22" s="95"/>
      <c r="C22" s="96"/>
      <c r="D22" s="97"/>
      <c r="E22" s="136"/>
      <c r="F22" s="180">
        <f t="shared" si="0"/>
        <v>0</v>
      </c>
      <c r="G22" s="185"/>
      <c r="H22" s="179"/>
      <c r="I22" s="93"/>
      <c r="J22" s="90"/>
      <c r="K22" s="91"/>
      <c r="L22" s="83"/>
      <c r="M22" s="83"/>
      <c r="N22" s="140"/>
      <c r="O22" s="145">
        <f t="shared" si="3"/>
        <v>0</v>
      </c>
      <c r="P22" s="83"/>
      <c r="Q22" s="145">
        <f t="shared" si="2"/>
        <v>0</v>
      </c>
      <c r="R22" s="82"/>
      <c r="S22" s="83"/>
      <c r="T22" s="83"/>
      <c r="U22" s="83"/>
      <c r="V22" s="83"/>
      <c r="W22" s="83"/>
      <c r="X22" s="83"/>
      <c r="Y22" s="83"/>
      <c r="Z22" s="84"/>
      <c r="AA22" s="82"/>
      <c r="AB22" s="85"/>
      <c r="AC22" s="83"/>
      <c r="AD22" s="83"/>
      <c r="AE22" s="83"/>
      <c r="AF22" s="83"/>
      <c r="AG22" s="83"/>
      <c r="AH22" s="83"/>
      <c r="AI22" s="83"/>
      <c r="AJ22" s="86"/>
      <c r="AK22" s="87"/>
      <c r="AL22" s="194"/>
      <c r="AM22" s="51"/>
      <c r="AN22" s="51"/>
      <c r="AO22" s="51"/>
      <c r="AP22" s="56"/>
      <c r="AQ22" s="51"/>
      <c r="AR22" s="51"/>
      <c r="AS22" s="51"/>
      <c r="AT22" s="51"/>
      <c r="AU22" s="56"/>
      <c r="AV22" s="47"/>
    </row>
    <row r="23" spans="1:48" ht="13.5">
      <c r="A23" s="94"/>
      <c r="B23" s="95"/>
      <c r="C23" s="96"/>
      <c r="D23" s="97"/>
      <c r="E23" s="136"/>
      <c r="F23" s="180">
        <f t="shared" si="0"/>
        <v>0</v>
      </c>
      <c r="G23" s="185"/>
      <c r="H23" s="179"/>
      <c r="I23" s="93"/>
      <c r="J23" s="90"/>
      <c r="K23" s="91"/>
      <c r="L23" s="83"/>
      <c r="M23" s="83"/>
      <c r="N23" s="140"/>
      <c r="O23" s="145">
        <f t="shared" si="3"/>
        <v>0</v>
      </c>
      <c r="P23" s="83"/>
      <c r="Q23" s="145">
        <f t="shared" si="2"/>
        <v>0</v>
      </c>
      <c r="R23" s="82"/>
      <c r="S23" s="83"/>
      <c r="T23" s="83"/>
      <c r="U23" s="83"/>
      <c r="V23" s="83"/>
      <c r="W23" s="83"/>
      <c r="X23" s="83"/>
      <c r="Y23" s="83"/>
      <c r="Z23" s="84"/>
      <c r="AA23" s="82"/>
      <c r="AB23" s="85"/>
      <c r="AC23" s="83"/>
      <c r="AD23" s="83"/>
      <c r="AE23" s="83"/>
      <c r="AF23" s="83"/>
      <c r="AG23" s="83"/>
      <c r="AH23" s="83"/>
      <c r="AI23" s="83"/>
      <c r="AJ23" s="86"/>
      <c r="AK23" s="87"/>
      <c r="AL23" s="194"/>
      <c r="AM23" s="51"/>
      <c r="AN23" s="51"/>
      <c r="AO23" s="51"/>
      <c r="AP23" s="56"/>
      <c r="AQ23" s="51"/>
      <c r="AR23" s="51"/>
      <c r="AS23" s="51"/>
      <c r="AT23" s="51"/>
      <c r="AU23" s="56"/>
      <c r="AV23" s="47"/>
    </row>
    <row r="24" spans="1:48" ht="13.5">
      <c r="A24" s="94"/>
      <c r="B24" s="95"/>
      <c r="C24" s="96"/>
      <c r="D24" s="97"/>
      <c r="E24" s="136"/>
      <c r="F24" s="180">
        <f t="shared" si="0"/>
        <v>0</v>
      </c>
      <c r="G24" s="185"/>
      <c r="H24" s="179"/>
      <c r="I24" s="93"/>
      <c r="J24" s="90"/>
      <c r="K24" s="91"/>
      <c r="L24" s="83"/>
      <c r="M24" s="83"/>
      <c r="N24" s="140"/>
      <c r="O24" s="145">
        <f t="shared" si="3"/>
        <v>0</v>
      </c>
      <c r="P24" s="83"/>
      <c r="Q24" s="145">
        <f t="shared" si="2"/>
        <v>0</v>
      </c>
      <c r="R24" s="82"/>
      <c r="S24" s="83"/>
      <c r="T24" s="83"/>
      <c r="U24" s="83"/>
      <c r="V24" s="83"/>
      <c r="W24" s="83"/>
      <c r="X24" s="83"/>
      <c r="Y24" s="83"/>
      <c r="Z24" s="84"/>
      <c r="AA24" s="82"/>
      <c r="AB24" s="85"/>
      <c r="AC24" s="83"/>
      <c r="AD24" s="83"/>
      <c r="AE24" s="83"/>
      <c r="AF24" s="83"/>
      <c r="AG24" s="83"/>
      <c r="AH24" s="83"/>
      <c r="AI24" s="83"/>
      <c r="AJ24" s="86"/>
      <c r="AK24" s="87"/>
      <c r="AL24" s="194"/>
      <c r="AM24" s="51"/>
      <c r="AN24" s="51"/>
      <c r="AO24" s="51"/>
      <c r="AP24" s="56"/>
      <c r="AQ24" s="51"/>
      <c r="AR24" s="51"/>
      <c r="AS24" s="51"/>
      <c r="AT24" s="51"/>
      <c r="AU24" s="56"/>
      <c r="AV24" s="47"/>
    </row>
    <row r="25" spans="1:48" ht="13.5">
      <c r="A25" s="94"/>
      <c r="B25" s="95"/>
      <c r="C25" s="96"/>
      <c r="D25" s="97"/>
      <c r="E25" s="136"/>
      <c r="F25" s="180">
        <f t="shared" si="0"/>
        <v>0</v>
      </c>
      <c r="G25" s="185"/>
      <c r="H25" s="179"/>
      <c r="I25" s="93"/>
      <c r="J25" s="90"/>
      <c r="K25" s="91"/>
      <c r="L25" s="83"/>
      <c r="M25" s="83"/>
      <c r="N25" s="140"/>
      <c r="O25" s="145">
        <f t="shared" si="3"/>
        <v>0</v>
      </c>
      <c r="P25" s="83"/>
      <c r="Q25" s="145">
        <f t="shared" si="2"/>
        <v>0</v>
      </c>
      <c r="R25" s="82"/>
      <c r="S25" s="83"/>
      <c r="T25" s="83"/>
      <c r="U25" s="83"/>
      <c r="V25" s="83"/>
      <c r="W25" s="83"/>
      <c r="X25" s="83"/>
      <c r="Y25" s="83"/>
      <c r="Z25" s="84"/>
      <c r="AA25" s="82"/>
      <c r="AB25" s="85"/>
      <c r="AC25" s="83"/>
      <c r="AD25" s="83"/>
      <c r="AE25" s="83"/>
      <c r="AF25" s="83"/>
      <c r="AG25" s="83"/>
      <c r="AH25" s="83"/>
      <c r="AI25" s="83"/>
      <c r="AJ25" s="86"/>
      <c r="AK25" s="87"/>
      <c r="AL25" s="194"/>
      <c r="AM25" s="98"/>
      <c r="AN25" s="51"/>
      <c r="AO25" s="51"/>
      <c r="AP25" s="56"/>
      <c r="AQ25" s="51"/>
      <c r="AR25" s="51"/>
      <c r="AS25" s="51"/>
      <c r="AT25" s="51"/>
      <c r="AU25" s="56"/>
      <c r="AV25" s="47"/>
    </row>
    <row r="26" spans="1:48" ht="13.5">
      <c r="A26" s="94"/>
      <c r="B26" s="95"/>
      <c r="C26" s="96"/>
      <c r="D26" s="97"/>
      <c r="E26" s="136"/>
      <c r="F26" s="180">
        <f t="shared" si="0"/>
        <v>0</v>
      </c>
      <c r="G26" s="185"/>
      <c r="H26" s="179"/>
      <c r="I26" s="93"/>
      <c r="J26" s="90"/>
      <c r="K26" s="91"/>
      <c r="L26" s="83"/>
      <c r="M26" s="83"/>
      <c r="N26" s="140"/>
      <c r="O26" s="145">
        <f t="shared" si="3"/>
        <v>0</v>
      </c>
      <c r="P26" s="83"/>
      <c r="Q26" s="145">
        <f t="shared" si="2"/>
        <v>0</v>
      </c>
      <c r="R26" s="82"/>
      <c r="S26" s="83"/>
      <c r="T26" s="83"/>
      <c r="U26" s="83"/>
      <c r="V26" s="83"/>
      <c r="W26" s="83"/>
      <c r="X26" s="83"/>
      <c r="Y26" s="83"/>
      <c r="Z26" s="84"/>
      <c r="AA26" s="82"/>
      <c r="AB26" s="85"/>
      <c r="AC26" s="83"/>
      <c r="AD26" s="83"/>
      <c r="AE26" s="83"/>
      <c r="AF26" s="83"/>
      <c r="AG26" s="83"/>
      <c r="AH26" s="83"/>
      <c r="AI26" s="83"/>
      <c r="AJ26" s="86"/>
      <c r="AK26" s="87"/>
      <c r="AL26" s="194"/>
      <c r="AM26" s="99"/>
      <c r="AN26" s="51"/>
      <c r="AO26" s="51"/>
      <c r="AP26" s="56"/>
      <c r="AQ26" s="51"/>
      <c r="AR26" s="99"/>
      <c r="AS26" s="51"/>
      <c r="AT26" s="51"/>
      <c r="AU26" s="56"/>
      <c r="AV26" s="47"/>
    </row>
    <row r="27" spans="1:48" ht="13.5">
      <c r="A27" s="94"/>
      <c r="B27" s="95"/>
      <c r="C27" s="96"/>
      <c r="D27" s="97"/>
      <c r="E27" s="136"/>
      <c r="F27" s="180">
        <f t="shared" si="0"/>
        <v>0</v>
      </c>
      <c r="G27" s="185"/>
      <c r="H27" s="179"/>
      <c r="I27" s="93"/>
      <c r="J27" s="90"/>
      <c r="K27" s="91"/>
      <c r="L27" s="83"/>
      <c r="M27" s="83"/>
      <c r="N27" s="140"/>
      <c r="O27" s="145">
        <f t="shared" si="3"/>
        <v>0</v>
      </c>
      <c r="P27" s="83"/>
      <c r="Q27" s="145">
        <f t="shared" si="2"/>
        <v>0</v>
      </c>
      <c r="R27" s="82"/>
      <c r="S27" s="83"/>
      <c r="T27" s="83"/>
      <c r="U27" s="83"/>
      <c r="V27" s="83"/>
      <c r="W27" s="83"/>
      <c r="X27" s="83"/>
      <c r="Y27" s="83"/>
      <c r="Z27" s="84"/>
      <c r="AA27" s="82"/>
      <c r="AB27" s="85"/>
      <c r="AC27" s="83"/>
      <c r="AD27" s="83"/>
      <c r="AE27" s="83"/>
      <c r="AF27" s="83"/>
      <c r="AG27" s="83"/>
      <c r="AH27" s="83"/>
      <c r="AI27" s="83"/>
      <c r="AJ27" s="86"/>
      <c r="AK27" s="87"/>
      <c r="AL27" s="194"/>
      <c r="AM27" s="98"/>
      <c r="AN27" s="51"/>
      <c r="AO27" s="51"/>
      <c r="AP27" s="56"/>
      <c r="AQ27" s="51"/>
      <c r="AR27" s="51"/>
      <c r="AS27" s="51"/>
      <c r="AT27" s="51"/>
      <c r="AU27" s="56"/>
      <c r="AV27" s="47"/>
    </row>
    <row r="28" spans="1:48" ht="13.5">
      <c r="A28" s="94"/>
      <c r="B28" s="95"/>
      <c r="C28" s="96"/>
      <c r="D28" s="97"/>
      <c r="E28" s="136"/>
      <c r="F28" s="180">
        <f t="shared" si="0"/>
        <v>0</v>
      </c>
      <c r="G28" s="185"/>
      <c r="H28" s="179"/>
      <c r="I28" s="93"/>
      <c r="J28" s="90"/>
      <c r="K28" s="91"/>
      <c r="L28" s="83"/>
      <c r="M28" s="83"/>
      <c r="N28" s="140"/>
      <c r="O28" s="145">
        <f t="shared" si="3"/>
        <v>0</v>
      </c>
      <c r="P28" s="83"/>
      <c r="Q28" s="145">
        <f t="shared" si="2"/>
        <v>0</v>
      </c>
      <c r="R28" s="82"/>
      <c r="S28" s="83"/>
      <c r="T28" s="83"/>
      <c r="U28" s="83"/>
      <c r="V28" s="83"/>
      <c r="W28" s="83"/>
      <c r="X28" s="83"/>
      <c r="Y28" s="83"/>
      <c r="Z28" s="84"/>
      <c r="AA28" s="82"/>
      <c r="AB28" s="85"/>
      <c r="AC28" s="83"/>
      <c r="AD28" s="83"/>
      <c r="AE28" s="83"/>
      <c r="AF28" s="83"/>
      <c r="AG28" s="83"/>
      <c r="AH28" s="83"/>
      <c r="AI28" s="83"/>
      <c r="AJ28" s="86"/>
      <c r="AK28" s="87"/>
      <c r="AL28" s="194"/>
      <c r="AM28" s="98"/>
      <c r="AN28" s="51"/>
      <c r="AO28" s="51"/>
      <c r="AP28" s="56"/>
      <c r="AQ28" s="51"/>
      <c r="AR28" s="51"/>
      <c r="AS28" s="51"/>
      <c r="AT28" s="51"/>
      <c r="AU28" s="56"/>
      <c r="AV28" s="47"/>
    </row>
    <row r="29" spans="1:48" ht="13.5">
      <c r="A29" s="94"/>
      <c r="B29" s="95"/>
      <c r="C29" s="96"/>
      <c r="D29" s="97"/>
      <c r="E29" s="136"/>
      <c r="F29" s="180">
        <f t="shared" si="0"/>
        <v>0</v>
      </c>
      <c r="G29" s="185"/>
      <c r="H29" s="179"/>
      <c r="I29" s="100"/>
      <c r="J29" s="95"/>
      <c r="K29" s="96"/>
      <c r="L29" s="101"/>
      <c r="M29" s="101"/>
      <c r="N29" s="141"/>
      <c r="O29" s="145">
        <f t="shared" si="3"/>
        <v>0</v>
      </c>
      <c r="P29" s="101"/>
      <c r="Q29" s="145">
        <f t="shared" si="2"/>
        <v>0</v>
      </c>
      <c r="R29" s="103"/>
      <c r="S29" s="101"/>
      <c r="T29" s="101"/>
      <c r="U29" s="101"/>
      <c r="V29" s="101"/>
      <c r="W29" s="101"/>
      <c r="X29" s="101"/>
      <c r="Y29" s="101"/>
      <c r="Z29" s="102"/>
      <c r="AA29" s="103"/>
      <c r="AB29" s="104"/>
      <c r="AC29" s="101"/>
      <c r="AD29" s="101"/>
      <c r="AE29" s="101"/>
      <c r="AF29" s="101"/>
      <c r="AG29" s="101"/>
      <c r="AH29" s="101"/>
      <c r="AI29" s="101"/>
      <c r="AJ29" s="105"/>
      <c r="AK29" s="106"/>
      <c r="AL29" s="69"/>
      <c r="AM29" s="98"/>
      <c r="AN29" s="51"/>
      <c r="AO29" s="98"/>
      <c r="AP29" s="56"/>
      <c r="AQ29" s="98"/>
      <c r="AR29" s="98"/>
      <c r="AS29" s="51"/>
      <c r="AT29" s="51"/>
      <c r="AU29" s="56"/>
      <c r="AV29" s="47"/>
    </row>
    <row r="30" spans="1:48" ht="13.5">
      <c r="A30" s="94"/>
      <c r="B30" s="95"/>
      <c r="C30" s="96"/>
      <c r="D30" s="97"/>
      <c r="E30" s="136"/>
      <c r="F30" s="461">
        <f t="shared" si="0"/>
        <v>0</v>
      </c>
      <c r="G30" s="185"/>
      <c r="H30" s="179"/>
      <c r="I30" s="100"/>
      <c r="J30" s="95"/>
      <c r="K30" s="96"/>
      <c r="L30" s="101"/>
      <c r="M30" s="101"/>
      <c r="N30" s="141"/>
      <c r="O30" s="145">
        <f t="shared" si="3"/>
        <v>0</v>
      </c>
      <c r="P30" s="101"/>
      <c r="Q30" s="145">
        <f t="shared" si="2"/>
        <v>0</v>
      </c>
      <c r="R30" s="103"/>
      <c r="S30" s="101"/>
      <c r="T30" s="101"/>
      <c r="U30" s="101"/>
      <c r="V30" s="101"/>
      <c r="W30" s="101"/>
      <c r="X30" s="101"/>
      <c r="Y30" s="101"/>
      <c r="Z30" s="102"/>
      <c r="AA30" s="103"/>
      <c r="AB30" s="104"/>
      <c r="AC30" s="101"/>
      <c r="AD30" s="101"/>
      <c r="AE30" s="101"/>
      <c r="AF30" s="101"/>
      <c r="AG30" s="101"/>
      <c r="AH30" s="101"/>
      <c r="AI30" s="101"/>
      <c r="AJ30" s="105"/>
      <c r="AK30" s="106"/>
      <c r="AL30" s="69"/>
      <c r="AM30" s="98"/>
      <c r="AN30" s="51"/>
      <c r="AO30" s="51"/>
      <c r="AP30" s="56"/>
      <c r="AQ30" s="51"/>
      <c r="AR30" s="51"/>
      <c r="AS30" s="51"/>
      <c r="AT30" s="51"/>
      <c r="AU30" s="56"/>
      <c r="AV30" s="47"/>
    </row>
    <row r="31" spans="1:48" ht="13.5">
      <c r="A31" s="94"/>
      <c r="B31" s="95"/>
      <c r="C31" s="96"/>
      <c r="D31" s="97"/>
      <c r="E31" s="136"/>
      <c r="F31" s="180">
        <f t="shared" si="0"/>
        <v>0</v>
      </c>
      <c r="G31" s="185"/>
      <c r="H31" s="179"/>
      <c r="I31" s="100"/>
      <c r="J31" s="95"/>
      <c r="K31" s="96"/>
      <c r="L31" s="101"/>
      <c r="M31" s="101"/>
      <c r="N31" s="141"/>
      <c r="O31" s="145">
        <f t="shared" si="3"/>
        <v>0</v>
      </c>
      <c r="P31" s="101"/>
      <c r="Q31" s="145">
        <f t="shared" si="2"/>
        <v>0</v>
      </c>
      <c r="R31" s="103"/>
      <c r="S31" s="101"/>
      <c r="T31" s="101"/>
      <c r="U31" s="101"/>
      <c r="V31" s="101"/>
      <c r="W31" s="101"/>
      <c r="X31" s="101"/>
      <c r="Y31" s="101"/>
      <c r="Z31" s="102"/>
      <c r="AA31" s="103"/>
      <c r="AB31" s="104"/>
      <c r="AC31" s="101"/>
      <c r="AD31" s="101"/>
      <c r="AE31" s="101"/>
      <c r="AF31" s="101"/>
      <c r="AG31" s="101"/>
      <c r="AH31" s="101"/>
      <c r="AI31" s="101"/>
      <c r="AJ31" s="105"/>
      <c r="AK31" s="106"/>
      <c r="AL31" s="69"/>
      <c r="AM31" s="98"/>
      <c r="AN31" s="51"/>
      <c r="AO31" s="98"/>
      <c r="AP31" s="56"/>
      <c r="AQ31" s="98"/>
      <c r="AR31" s="98"/>
      <c r="AS31" s="51"/>
      <c r="AT31" s="51"/>
      <c r="AU31" s="56"/>
      <c r="AV31" s="47"/>
    </row>
    <row r="32" spans="1:48" ht="13.5">
      <c r="A32" s="94"/>
      <c r="B32" s="95"/>
      <c r="C32" s="96"/>
      <c r="D32" s="97"/>
      <c r="E32" s="136"/>
      <c r="F32" s="180">
        <f t="shared" si="0"/>
        <v>0</v>
      </c>
      <c r="G32" s="185"/>
      <c r="H32" s="179"/>
      <c r="I32" s="100"/>
      <c r="J32" s="95"/>
      <c r="K32" s="96"/>
      <c r="L32" s="101"/>
      <c r="M32" s="101"/>
      <c r="N32" s="141"/>
      <c r="O32" s="145">
        <f t="shared" si="3"/>
        <v>0</v>
      </c>
      <c r="P32" s="101"/>
      <c r="Q32" s="145">
        <f t="shared" si="2"/>
        <v>0</v>
      </c>
      <c r="R32" s="103"/>
      <c r="S32" s="101"/>
      <c r="T32" s="101"/>
      <c r="U32" s="101"/>
      <c r="V32" s="101"/>
      <c r="W32" s="101"/>
      <c r="X32" s="101"/>
      <c r="Y32" s="101"/>
      <c r="Z32" s="102"/>
      <c r="AA32" s="103"/>
      <c r="AB32" s="104"/>
      <c r="AC32" s="101"/>
      <c r="AD32" s="101"/>
      <c r="AE32" s="101"/>
      <c r="AF32" s="101"/>
      <c r="AG32" s="101"/>
      <c r="AH32" s="101"/>
      <c r="AI32" s="101"/>
      <c r="AJ32" s="105"/>
      <c r="AK32" s="106"/>
      <c r="AL32" s="69"/>
      <c r="AM32" s="51"/>
      <c r="AN32" s="51"/>
      <c r="AO32" s="51"/>
      <c r="AP32" s="56"/>
      <c r="AQ32" s="51"/>
      <c r="AR32" s="51"/>
      <c r="AS32" s="51"/>
      <c r="AT32" s="51"/>
      <c r="AU32" s="56"/>
      <c r="AV32" s="63"/>
    </row>
    <row r="33" spans="1:48" ht="13.5">
      <c r="A33" s="94"/>
      <c r="B33" s="95"/>
      <c r="C33" s="96"/>
      <c r="D33" s="97"/>
      <c r="E33" s="136"/>
      <c r="F33" s="461">
        <f t="shared" si="0"/>
        <v>0</v>
      </c>
      <c r="H33" s="179"/>
      <c r="I33" s="100"/>
      <c r="J33" s="95"/>
      <c r="K33" s="96"/>
      <c r="L33" s="101"/>
      <c r="M33" s="101"/>
      <c r="N33" s="141"/>
      <c r="O33" s="145">
        <f t="shared" si="3"/>
        <v>0</v>
      </c>
      <c r="P33" s="101"/>
      <c r="Q33" s="145">
        <f t="shared" si="2"/>
        <v>0</v>
      </c>
      <c r="R33" s="103"/>
      <c r="S33" s="101"/>
      <c r="T33" s="101"/>
      <c r="U33" s="101"/>
      <c r="V33" s="101"/>
      <c r="W33" s="101"/>
      <c r="X33" s="101"/>
      <c r="Y33" s="101"/>
      <c r="Z33" s="102"/>
      <c r="AA33" s="103"/>
      <c r="AB33" s="104"/>
      <c r="AC33" s="101"/>
      <c r="AD33" s="101"/>
      <c r="AE33" s="101"/>
      <c r="AF33" s="101"/>
      <c r="AG33" s="101"/>
      <c r="AH33" s="101"/>
      <c r="AI33" s="101"/>
      <c r="AJ33" s="105"/>
      <c r="AK33" s="106"/>
      <c r="AL33" s="69"/>
      <c r="AM33" s="98"/>
      <c r="AN33" s="51"/>
      <c r="AO33" s="51"/>
      <c r="AP33" s="56"/>
      <c r="AQ33" s="51"/>
      <c r="AR33" s="51"/>
      <c r="AS33" s="51"/>
      <c r="AT33" s="51"/>
      <c r="AU33" s="56"/>
      <c r="AV33" s="47"/>
    </row>
    <row r="34" spans="1:48" ht="13.5">
      <c r="A34" s="94"/>
      <c r="B34" s="95"/>
      <c r="C34" s="96"/>
      <c r="D34" s="97"/>
      <c r="E34" s="136"/>
      <c r="F34" s="180">
        <f t="shared" si="0"/>
        <v>0</v>
      </c>
      <c r="G34" s="185"/>
      <c r="H34" s="179"/>
      <c r="I34" s="100"/>
      <c r="J34" s="95"/>
      <c r="K34" s="96"/>
      <c r="L34" s="101"/>
      <c r="M34" s="101"/>
      <c r="N34" s="141"/>
      <c r="O34" s="145">
        <f t="shared" si="3"/>
        <v>0</v>
      </c>
      <c r="P34" s="101"/>
      <c r="Q34" s="145">
        <f t="shared" si="2"/>
        <v>0</v>
      </c>
      <c r="R34" s="103"/>
      <c r="S34" s="101"/>
      <c r="T34" s="101"/>
      <c r="U34" s="101"/>
      <c r="V34" s="101"/>
      <c r="W34" s="101"/>
      <c r="X34" s="101"/>
      <c r="Y34" s="101"/>
      <c r="Z34" s="102"/>
      <c r="AA34" s="103"/>
      <c r="AB34" s="104"/>
      <c r="AC34" s="101"/>
      <c r="AD34" s="101"/>
      <c r="AE34" s="101"/>
      <c r="AF34" s="101"/>
      <c r="AG34" s="101"/>
      <c r="AH34" s="101"/>
      <c r="AI34" s="101"/>
      <c r="AJ34" s="105"/>
      <c r="AK34" s="106"/>
      <c r="AL34" s="69"/>
      <c r="AM34" s="98"/>
      <c r="AN34" s="51"/>
      <c r="AO34" s="51"/>
      <c r="AP34" s="56"/>
      <c r="AQ34" s="51"/>
      <c r="AR34" s="51"/>
      <c r="AS34" s="51"/>
      <c r="AT34" s="51"/>
      <c r="AU34" s="56"/>
      <c r="AV34" s="47"/>
    </row>
    <row r="35" spans="1:48" ht="13.5">
      <c r="A35" s="94"/>
      <c r="B35" s="95"/>
      <c r="C35" s="96"/>
      <c r="D35" s="97"/>
      <c r="E35" s="136"/>
      <c r="F35" s="180">
        <f t="shared" si="0"/>
        <v>0</v>
      </c>
      <c r="G35" s="185"/>
      <c r="H35" s="179"/>
      <c r="I35" s="100"/>
      <c r="J35" s="95"/>
      <c r="K35" s="96"/>
      <c r="L35" s="101"/>
      <c r="M35" s="101"/>
      <c r="N35" s="141"/>
      <c r="O35" s="145">
        <f t="shared" si="3"/>
        <v>0</v>
      </c>
      <c r="P35" s="101"/>
      <c r="Q35" s="145">
        <f t="shared" si="2"/>
        <v>0</v>
      </c>
      <c r="R35" s="103"/>
      <c r="S35" s="101"/>
      <c r="T35" s="101"/>
      <c r="U35" s="101"/>
      <c r="V35" s="101"/>
      <c r="W35" s="101"/>
      <c r="X35" s="101"/>
      <c r="Y35" s="101"/>
      <c r="Z35" s="102"/>
      <c r="AA35" s="103"/>
      <c r="AB35" s="104"/>
      <c r="AC35" s="101"/>
      <c r="AD35" s="101"/>
      <c r="AE35" s="101"/>
      <c r="AF35" s="101"/>
      <c r="AG35" s="101"/>
      <c r="AH35" s="101"/>
      <c r="AI35" s="101"/>
      <c r="AJ35" s="105"/>
      <c r="AK35" s="106"/>
      <c r="AL35" s="69"/>
      <c r="AM35" s="51"/>
      <c r="AN35" s="51"/>
      <c r="AO35" s="51"/>
      <c r="AP35" s="56"/>
      <c r="AQ35" s="51"/>
      <c r="AR35" s="51"/>
      <c r="AS35" s="98"/>
      <c r="AT35" s="51"/>
      <c r="AU35" s="107"/>
      <c r="AV35" s="47"/>
    </row>
    <row r="36" spans="1:48" ht="15" thickBot="1">
      <c r="A36" s="94"/>
      <c r="B36" s="95"/>
      <c r="C36" s="96"/>
      <c r="D36" s="97"/>
      <c r="E36" s="136"/>
      <c r="F36" s="180">
        <f t="shared" si="0"/>
        <v>0</v>
      </c>
      <c r="G36" s="185"/>
      <c r="H36" s="179"/>
      <c r="I36" s="148"/>
      <c r="J36" s="149"/>
      <c r="K36" s="150"/>
      <c r="L36" s="113"/>
      <c r="M36" s="113"/>
      <c r="N36" s="151"/>
      <c r="O36" s="145">
        <f t="shared" si="3"/>
        <v>0</v>
      </c>
      <c r="P36" s="113"/>
      <c r="Q36" s="145">
        <f t="shared" si="2"/>
        <v>0</v>
      </c>
      <c r="R36" s="103"/>
      <c r="S36" s="101"/>
      <c r="T36" s="101"/>
      <c r="U36" s="101"/>
      <c r="V36" s="101"/>
      <c r="W36" s="101"/>
      <c r="X36" s="101"/>
      <c r="Y36" s="101"/>
      <c r="Z36" s="102"/>
      <c r="AA36" s="103"/>
      <c r="AB36" s="104"/>
      <c r="AC36" s="101"/>
      <c r="AD36" s="101"/>
      <c r="AE36" s="101"/>
      <c r="AF36" s="101"/>
      <c r="AG36" s="101"/>
      <c r="AH36" s="101"/>
      <c r="AI36" s="101"/>
      <c r="AJ36" s="105"/>
      <c r="AK36" s="106"/>
      <c r="AL36" s="69"/>
      <c r="AM36" s="98"/>
      <c r="AN36" s="51"/>
      <c r="AO36" s="98"/>
      <c r="AP36" s="56"/>
      <c r="AQ36" s="51"/>
      <c r="AR36" s="51"/>
      <c r="AS36" s="51"/>
      <c r="AT36" s="51"/>
      <c r="AU36" s="56"/>
      <c r="AV36" s="47"/>
    </row>
    <row r="37" spans="1:48" ht="15" thickBot="1">
      <c r="A37" s="94"/>
      <c r="B37" s="95"/>
      <c r="C37" s="96"/>
      <c r="D37" s="97"/>
      <c r="E37" s="136"/>
      <c r="F37" s="180">
        <f t="shared" si="0"/>
        <v>0</v>
      </c>
      <c r="G37" s="185"/>
      <c r="H37" s="179"/>
      <c r="I37" s="502" t="s">
        <v>140</v>
      </c>
      <c r="J37" s="503"/>
      <c r="K37" s="503"/>
      <c r="L37" s="503"/>
      <c r="M37" s="503"/>
      <c r="N37" s="503"/>
      <c r="O37" s="503"/>
      <c r="P37" s="503"/>
      <c r="Q37" s="504"/>
      <c r="R37" s="103"/>
      <c r="S37" s="101"/>
      <c r="T37" s="101"/>
      <c r="U37" s="101"/>
      <c r="V37" s="101"/>
      <c r="W37" s="101"/>
      <c r="X37" s="101"/>
      <c r="Y37" s="101"/>
      <c r="Z37" s="102"/>
      <c r="AA37" s="103"/>
      <c r="AB37" s="104"/>
      <c r="AC37" s="101"/>
      <c r="AD37" s="101"/>
      <c r="AE37" s="101"/>
      <c r="AF37" s="101"/>
      <c r="AG37" s="101"/>
      <c r="AH37" s="101"/>
      <c r="AI37" s="101"/>
      <c r="AJ37" s="105"/>
      <c r="AK37" s="106"/>
      <c r="AL37" s="69"/>
      <c r="AM37" s="98"/>
      <c r="AN37" s="51"/>
      <c r="AO37" s="98"/>
      <c r="AP37" s="56"/>
      <c r="AQ37" s="51"/>
      <c r="AR37" s="51"/>
      <c r="AS37" s="51"/>
      <c r="AT37" s="51"/>
      <c r="AU37" s="56"/>
      <c r="AV37" s="47"/>
    </row>
    <row r="38" spans="1:48" ht="13.5">
      <c r="A38" s="94"/>
      <c r="B38" s="95"/>
      <c r="C38" s="96"/>
      <c r="D38" s="97"/>
      <c r="E38" s="136"/>
      <c r="F38" s="180">
        <f t="shared" si="0"/>
        <v>0</v>
      </c>
      <c r="G38" s="185"/>
      <c r="H38" s="179"/>
      <c r="I38" s="80">
        <v>40725</v>
      </c>
      <c r="J38" s="90" t="s">
        <v>15</v>
      </c>
      <c r="K38" s="91" t="s">
        <v>60</v>
      </c>
      <c r="L38" s="83">
        <v>10</v>
      </c>
      <c r="M38" s="75"/>
      <c r="N38" s="152"/>
      <c r="O38" s="145">
        <f>L38</f>
        <v>10</v>
      </c>
      <c r="P38" s="153"/>
      <c r="Q38" s="156"/>
      <c r="R38" s="103"/>
      <c r="S38" s="83"/>
      <c r="T38" s="83">
        <v>10</v>
      </c>
      <c r="U38" s="83"/>
      <c r="V38" s="83"/>
      <c r="W38" s="83"/>
      <c r="X38" s="83"/>
      <c r="Y38" s="83"/>
      <c r="Z38" s="84"/>
      <c r="AA38" s="82"/>
      <c r="AB38" s="85"/>
      <c r="AC38" s="83"/>
      <c r="AD38" s="83"/>
      <c r="AE38" s="83"/>
      <c r="AF38" s="83"/>
      <c r="AG38" s="83"/>
      <c r="AH38" s="83"/>
      <c r="AI38" s="83"/>
      <c r="AJ38" s="105"/>
      <c r="AK38" s="106"/>
      <c r="AL38" s="69"/>
      <c r="AM38" s="51"/>
      <c r="AN38" s="51"/>
      <c r="AO38" s="98"/>
      <c r="AP38" s="56"/>
      <c r="AQ38" s="51"/>
      <c r="AR38" s="51"/>
      <c r="AS38" s="51"/>
      <c r="AT38" s="51"/>
      <c r="AU38" s="56"/>
      <c r="AV38" s="47"/>
    </row>
    <row r="39" spans="1:48" ht="13.5">
      <c r="A39" s="94"/>
      <c r="B39" s="95"/>
      <c r="C39" s="96"/>
      <c r="D39" s="97"/>
      <c r="E39" s="136"/>
      <c r="F39" s="180">
        <f t="shared" si="0"/>
        <v>0</v>
      </c>
      <c r="G39" s="185"/>
      <c r="H39" s="179"/>
      <c r="I39" s="80">
        <v>40725</v>
      </c>
      <c r="J39" s="90" t="s">
        <v>98</v>
      </c>
      <c r="K39" s="91" t="s">
        <v>100</v>
      </c>
      <c r="L39" s="83">
        <v>326</v>
      </c>
      <c r="M39" s="101"/>
      <c r="N39" s="141"/>
      <c r="O39" s="145">
        <f aca="true" t="shared" si="4" ref="O39:O48">L39</f>
        <v>326</v>
      </c>
      <c r="P39" s="154"/>
      <c r="Q39" s="156"/>
      <c r="R39" s="103"/>
      <c r="S39" s="83"/>
      <c r="T39" s="83"/>
      <c r="U39" s="83"/>
      <c r="V39" s="83"/>
      <c r="W39" s="83"/>
      <c r="X39" s="83"/>
      <c r="Y39" s="83"/>
      <c r="Z39" s="84"/>
      <c r="AA39" s="82"/>
      <c r="AB39" s="85"/>
      <c r="AC39" s="83"/>
      <c r="AD39" s="83"/>
      <c r="AE39" s="83"/>
      <c r="AF39" s="83"/>
      <c r="AG39" s="83"/>
      <c r="AH39" s="83">
        <v>326</v>
      </c>
      <c r="AI39" s="83"/>
      <c r="AJ39" s="105"/>
      <c r="AK39" s="106"/>
      <c r="AL39" s="69"/>
      <c r="AM39" s="51"/>
      <c r="AN39" s="51"/>
      <c r="AO39" s="51"/>
      <c r="AP39" s="56"/>
      <c r="AQ39" s="51"/>
      <c r="AR39" s="51"/>
      <c r="AS39" s="51"/>
      <c r="AT39" s="51"/>
      <c r="AU39" s="56"/>
      <c r="AV39" s="47"/>
    </row>
    <row r="40" spans="1:48" ht="13.5">
      <c r="A40" s="94"/>
      <c r="B40" s="95"/>
      <c r="C40" s="96"/>
      <c r="D40" s="97"/>
      <c r="E40" s="136"/>
      <c r="F40" s="180">
        <f t="shared" si="0"/>
        <v>0</v>
      </c>
      <c r="G40" s="185"/>
      <c r="H40" s="179"/>
      <c r="I40" s="93">
        <v>40732</v>
      </c>
      <c r="J40" s="90" t="s">
        <v>98</v>
      </c>
      <c r="K40" s="91" t="s">
        <v>99</v>
      </c>
      <c r="L40" s="83">
        <v>248</v>
      </c>
      <c r="M40" s="83"/>
      <c r="N40" s="141"/>
      <c r="O40" s="145">
        <f t="shared" si="4"/>
        <v>248</v>
      </c>
      <c r="P40" s="154"/>
      <c r="Q40" s="156"/>
      <c r="R40" s="103"/>
      <c r="S40" s="83"/>
      <c r="T40" s="83"/>
      <c r="U40" s="83"/>
      <c r="V40" s="83"/>
      <c r="W40" s="83"/>
      <c r="X40" s="83"/>
      <c r="Y40" s="83"/>
      <c r="Z40" s="84"/>
      <c r="AA40" s="82"/>
      <c r="AB40" s="85"/>
      <c r="AC40" s="83"/>
      <c r="AD40" s="83"/>
      <c r="AE40" s="83"/>
      <c r="AF40" s="83"/>
      <c r="AG40" s="83"/>
      <c r="AH40" s="83">
        <v>248</v>
      </c>
      <c r="AI40" s="83"/>
      <c r="AJ40" s="105"/>
      <c r="AK40" s="106"/>
      <c r="AL40" s="69"/>
      <c r="AM40" s="51"/>
      <c r="AN40" s="51"/>
      <c r="AO40" s="51"/>
      <c r="AP40" s="56"/>
      <c r="AQ40" s="51"/>
      <c r="AR40" s="51"/>
      <c r="AS40" s="51"/>
      <c r="AT40" s="51"/>
      <c r="AU40" s="56"/>
      <c r="AV40" s="63"/>
    </row>
    <row r="41" spans="1:48" ht="13.5">
      <c r="A41" s="94"/>
      <c r="B41" s="95"/>
      <c r="C41" s="96"/>
      <c r="D41" s="97"/>
      <c r="E41" s="136"/>
      <c r="F41" s="180">
        <f t="shared" si="0"/>
        <v>0</v>
      </c>
      <c r="G41" s="185"/>
      <c r="H41" s="179"/>
      <c r="I41" s="93">
        <v>40739</v>
      </c>
      <c r="J41" s="90" t="s">
        <v>98</v>
      </c>
      <c r="K41" s="91" t="s">
        <v>106</v>
      </c>
      <c r="L41" s="83">
        <v>428</v>
      </c>
      <c r="M41" s="83"/>
      <c r="N41" s="141"/>
      <c r="O41" s="145">
        <f t="shared" si="4"/>
        <v>428</v>
      </c>
      <c r="P41" s="154"/>
      <c r="Q41" s="156"/>
      <c r="R41" s="103"/>
      <c r="S41" s="83"/>
      <c r="T41" s="83"/>
      <c r="U41" s="83"/>
      <c r="V41" s="83"/>
      <c r="W41" s="83"/>
      <c r="X41" s="83"/>
      <c r="Y41" s="83"/>
      <c r="Z41" s="84"/>
      <c r="AA41" s="82"/>
      <c r="AB41" s="85"/>
      <c r="AC41" s="83"/>
      <c r="AD41" s="83"/>
      <c r="AE41" s="83"/>
      <c r="AF41" s="83"/>
      <c r="AG41" s="83"/>
      <c r="AH41" s="83">
        <v>428</v>
      </c>
      <c r="AI41" s="83"/>
      <c r="AJ41" s="105"/>
      <c r="AK41" s="106"/>
      <c r="AL41" s="69"/>
      <c r="AM41" s="98"/>
      <c r="AN41" s="51"/>
      <c r="AO41" s="51"/>
      <c r="AP41" s="56"/>
      <c r="AQ41" s="51"/>
      <c r="AR41" s="51"/>
      <c r="AS41" s="51"/>
      <c r="AT41" s="51"/>
      <c r="AU41" s="56"/>
      <c r="AV41" s="47"/>
    </row>
    <row r="42" spans="1:48" ht="13.5">
      <c r="A42" s="94"/>
      <c r="B42" s="95"/>
      <c r="C42" s="96"/>
      <c r="D42" s="97"/>
      <c r="E42" s="136"/>
      <c r="F42" s="180">
        <f t="shared" si="0"/>
        <v>0</v>
      </c>
      <c r="G42" s="185"/>
      <c r="H42" s="179"/>
      <c r="I42" s="93">
        <v>40746</v>
      </c>
      <c r="J42" s="90" t="s">
        <v>98</v>
      </c>
      <c r="K42" s="91" t="s">
        <v>107</v>
      </c>
      <c r="L42" s="83">
        <v>327</v>
      </c>
      <c r="M42" s="83"/>
      <c r="N42" s="141"/>
      <c r="O42" s="145">
        <f t="shared" si="4"/>
        <v>327</v>
      </c>
      <c r="P42" s="154"/>
      <c r="Q42" s="156"/>
      <c r="R42" s="103"/>
      <c r="S42" s="83"/>
      <c r="T42" s="83"/>
      <c r="U42" s="83"/>
      <c r="V42" s="83"/>
      <c r="W42" s="83"/>
      <c r="X42" s="83"/>
      <c r="Y42" s="83"/>
      <c r="Z42" s="84"/>
      <c r="AA42" s="82"/>
      <c r="AB42" s="85"/>
      <c r="AC42" s="83"/>
      <c r="AD42" s="83"/>
      <c r="AE42" s="83"/>
      <c r="AF42" s="83"/>
      <c r="AG42" s="83"/>
      <c r="AH42" s="83">
        <v>327</v>
      </c>
      <c r="AI42" s="83"/>
      <c r="AJ42" s="105"/>
      <c r="AK42" s="106"/>
      <c r="AL42" s="69"/>
      <c r="AM42" s="98"/>
      <c r="AN42" s="51"/>
      <c r="AO42" s="98"/>
      <c r="AP42" s="56"/>
      <c r="AQ42" s="98"/>
      <c r="AR42" s="98"/>
      <c r="AS42" s="51"/>
      <c r="AT42" s="51"/>
      <c r="AU42" s="56"/>
      <c r="AV42" s="47"/>
    </row>
    <row r="43" spans="1:48" ht="13.5">
      <c r="A43" s="94"/>
      <c r="B43" s="95"/>
      <c r="C43" s="96"/>
      <c r="D43" s="97"/>
      <c r="E43" s="136"/>
      <c r="F43" s="180">
        <f t="shared" si="0"/>
        <v>0</v>
      </c>
      <c r="G43" s="185"/>
      <c r="H43" s="179"/>
      <c r="I43" s="93">
        <v>40752</v>
      </c>
      <c r="J43" s="90" t="s">
        <v>98</v>
      </c>
      <c r="K43" s="91" t="s">
        <v>108</v>
      </c>
      <c r="L43" s="83">
        <v>298</v>
      </c>
      <c r="M43" s="83"/>
      <c r="N43" s="141"/>
      <c r="O43" s="145">
        <f t="shared" si="4"/>
        <v>298</v>
      </c>
      <c r="P43" s="154"/>
      <c r="Q43" s="156"/>
      <c r="R43" s="103"/>
      <c r="S43" s="83"/>
      <c r="T43" s="83"/>
      <c r="U43" s="83"/>
      <c r="V43" s="83"/>
      <c r="W43" s="83"/>
      <c r="X43" s="83"/>
      <c r="Y43" s="83"/>
      <c r="Z43" s="84"/>
      <c r="AA43" s="82"/>
      <c r="AB43" s="85"/>
      <c r="AC43" s="83"/>
      <c r="AD43" s="83"/>
      <c r="AE43" s="83"/>
      <c r="AF43" s="83"/>
      <c r="AG43" s="83"/>
      <c r="AH43" s="83">
        <v>298</v>
      </c>
      <c r="AI43" s="83"/>
      <c r="AJ43" s="105"/>
      <c r="AK43" s="106"/>
      <c r="AL43" s="69"/>
      <c r="AM43" s="51"/>
      <c r="AN43" s="51"/>
      <c r="AO43" s="51"/>
      <c r="AP43" s="56"/>
      <c r="AQ43" s="51"/>
      <c r="AR43" s="51"/>
      <c r="AS43" s="51"/>
      <c r="AT43" s="51"/>
      <c r="AU43" s="56"/>
      <c r="AV43" s="63"/>
    </row>
    <row r="44" spans="1:48" ht="13.5">
      <c r="A44" s="94"/>
      <c r="B44" s="95"/>
      <c r="C44" s="96"/>
      <c r="D44" s="97"/>
      <c r="E44" s="136"/>
      <c r="F44" s="180">
        <f t="shared" si="0"/>
        <v>0</v>
      </c>
      <c r="G44" s="185"/>
      <c r="H44" s="179"/>
      <c r="I44" s="93">
        <v>40752</v>
      </c>
      <c r="J44" s="90" t="s">
        <v>109</v>
      </c>
      <c r="K44" s="91" t="s">
        <v>60</v>
      </c>
      <c r="L44" s="83">
        <v>146</v>
      </c>
      <c r="M44" s="83"/>
      <c r="N44" s="141"/>
      <c r="O44" s="145">
        <f t="shared" si="4"/>
        <v>146</v>
      </c>
      <c r="P44" s="154"/>
      <c r="Q44" s="156"/>
      <c r="R44" s="103"/>
      <c r="S44" s="83"/>
      <c r="T44" s="83"/>
      <c r="U44" s="83"/>
      <c r="V44" s="83"/>
      <c r="W44" s="83"/>
      <c r="X44" s="83"/>
      <c r="Y44" s="83"/>
      <c r="Z44" s="84"/>
      <c r="AA44" s="82"/>
      <c r="AB44" s="85"/>
      <c r="AC44" s="83"/>
      <c r="AD44" s="83"/>
      <c r="AE44" s="83"/>
      <c r="AF44" s="83">
        <v>146</v>
      </c>
      <c r="AG44" s="83"/>
      <c r="AH44" s="83"/>
      <c r="AI44" s="83"/>
      <c r="AJ44" s="105"/>
      <c r="AK44" s="106"/>
      <c r="AL44" s="69"/>
      <c r="AM44" s="98"/>
      <c r="AN44" s="51"/>
      <c r="AO44" s="51"/>
      <c r="AP44" s="56"/>
      <c r="AQ44" s="51"/>
      <c r="AR44" s="51"/>
      <c r="AS44" s="51"/>
      <c r="AT44" s="51"/>
      <c r="AU44" s="56"/>
      <c r="AV44" s="47"/>
    </row>
    <row r="45" spans="1:48" ht="13.5">
      <c r="A45" s="94"/>
      <c r="B45" s="95"/>
      <c r="C45" s="96"/>
      <c r="E45" s="136"/>
      <c r="F45" s="180">
        <f t="shared" si="0"/>
        <v>0</v>
      </c>
      <c r="G45" s="185"/>
      <c r="H45" s="179"/>
      <c r="I45" s="93">
        <v>40752</v>
      </c>
      <c r="J45" s="90" t="s">
        <v>110</v>
      </c>
      <c r="K45" s="91" t="s">
        <v>60</v>
      </c>
      <c r="L45" s="83">
        <v>275</v>
      </c>
      <c r="M45" s="83"/>
      <c r="N45" s="141"/>
      <c r="O45" s="145">
        <f t="shared" si="4"/>
        <v>275</v>
      </c>
      <c r="P45" s="154"/>
      <c r="Q45" s="156"/>
      <c r="R45" s="103"/>
      <c r="S45" s="83"/>
      <c r="T45" s="83"/>
      <c r="U45" s="83"/>
      <c r="V45" s="83"/>
      <c r="W45" s="83"/>
      <c r="X45" s="83"/>
      <c r="Y45" s="83">
        <v>25</v>
      </c>
      <c r="Z45" s="84">
        <v>250</v>
      </c>
      <c r="AA45" s="82"/>
      <c r="AB45" s="85"/>
      <c r="AC45" s="83"/>
      <c r="AD45" s="83"/>
      <c r="AE45" s="83"/>
      <c r="AF45" s="83"/>
      <c r="AG45" s="83"/>
      <c r="AH45" s="83"/>
      <c r="AI45" s="83"/>
      <c r="AJ45" s="105"/>
      <c r="AK45" s="106"/>
      <c r="AL45" s="69"/>
      <c r="AM45" s="98"/>
      <c r="AN45" s="51"/>
      <c r="AO45" s="51"/>
      <c r="AP45" s="56"/>
      <c r="AQ45" s="51"/>
      <c r="AR45" s="51"/>
      <c r="AS45" s="51"/>
      <c r="AT45" s="51"/>
      <c r="AU45" s="56"/>
      <c r="AV45" s="47"/>
    </row>
    <row r="46" spans="1:48" ht="13.5">
      <c r="A46" s="94"/>
      <c r="B46" s="95"/>
      <c r="C46" s="96"/>
      <c r="D46" s="97"/>
      <c r="E46" s="136"/>
      <c r="F46" s="180">
        <f t="shared" si="0"/>
        <v>0</v>
      </c>
      <c r="G46" s="185"/>
      <c r="H46" s="179"/>
      <c r="I46" s="93">
        <v>40752</v>
      </c>
      <c r="J46" s="90" t="s">
        <v>190</v>
      </c>
      <c r="K46" s="91" t="s">
        <v>191</v>
      </c>
      <c r="L46" s="83">
        <v>824</v>
      </c>
      <c r="M46" s="101"/>
      <c r="N46" s="141"/>
      <c r="O46" s="145">
        <v>270</v>
      </c>
      <c r="P46" s="154"/>
      <c r="Q46" s="156"/>
      <c r="R46" s="103"/>
      <c r="S46" s="83"/>
      <c r="T46" s="83"/>
      <c r="U46" s="83"/>
      <c r="V46" s="83"/>
      <c r="W46" s="83"/>
      <c r="X46" s="83"/>
      <c r="Y46" s="83"/>
      <c r="Z46" s="84"/>
      <c r="AA46" s="82"/>
      <c r="AB46" s="85"/>
      <c r="AC46" s="83">
        <v>270</v>
      </c>
      <c r="AD46" s="83"/>
      <c r="AE46" s="83"/>
      <c r="AF46" s="83"/>
      <c r="AG46" s="83"/>
      <c r="AH46" s="83"/>
      <c r="AI46" s="83"/>
      <c r="AJ46" s="86" t="s">
        <v>192</v>
      </c>
      <c r="AK46" s="106"/>
      <c r="AL46" s="69"/>
      <c r="AM46" s="51"/>
      <c r="AN46" s="51"/>
      <c r="AO46" s="51"/>
      <c r="AP46" s="56"/>
      <c r="AQ46" s="51"/>
      <c r="AR46" s="51"/>
      <c r="AS46" s="51"/>
      <c r="AT46" s="51"/>
      <c r="AU46" s="56"/>
      <c r="AV46" s="47"/>
    </row>
    <row r="47" spans="1:48" ht="13.5">
      <c r="A47" s="94"/>
      <c r="B47" s="95"/>
      <c r="C47" s="96"/>
      <c r="D47" s="97"/>
      <c r="E47" s="136"/>
      <c r="F47" s="180">
        <f t="shared" si="0"/>
        <v>0</v>
      </c>
      <c r="G47" s="185"/>
      <c r="H47" s="179"/>
      <c r="I47" s="93">
        <v>40753</v>
      </c>
      <c r="J47" s="90" t="s">
        <v>141</v>
      </c>
      <c r="K47" s="91" t="s">
        <v>142</v>
      </c>
      <c r="L47" s="83">
        <v>95</v>
      </c>
      <c r="M47" s="101"/>
      <c r="N47" s="141"/>
      <c r="O47" s="145">
        <f>L47</f>
        <v>95</v>
      </c>
      <c r="P47" s="154"/>
      <c r="Q47" s="156"/>
      <c r="R47" s="103"/>
      <c r="S47" s="83"/>
      <c r="T47" s="83"/>
      <c r="U47" s="83"/>
      <c r="V47" s="83"/>
      <c r="W47" s="83"/>
      <c r="X47" s="83"/>
      <c r="Y47" s="83"/>
      <c r="Z47" s="84"/>
      <c r="AA47" s="82"/>
      <c r="AB47" s="85"/>
      <c r="AC47" s="83"/>
      <c r="AD47" s="83"/>
      <c r="AE47" s="83"/>
      <c r="AF47" s="83"/>
      <c r="AG47" s="83"/>
      <c r="AH47" s="83"/>
      <c r="AI47" s="83">
        <v>95</v>
      </c>
      <c r="AJ47" s="86" t="s">
        <v>143</v>
      </c>
      <c r="AK47" s="106"/>
      <c r="AL47" s="69"/>
      <c r="AM47" s="51"/>
      <c r="AN47" s="51"/>
      <c r="AO47" s="51"/>
      <c r="AP47" s="56"/>
      <c r="AQ47" s="51"/>
      <c r="AR47" s="51"/>
      <c r="AS47" s="51"/>
      <c r="AT47" s="51"/>
      <c r="AU47" s="56"/>
      <c r="AV47" s="47"/>
    </row>
    <row r="48" spans="1:48" ht="15" thickBot="1">
      <c r="A48" s="108"/>
      <c r="B48" s="109"/>
      <c r="C48" s="110"/>
      <c r="D48" s="97"/>
      <c r="E48" s="137"/>
      <c r="F48" s="180">
        <f t="shared" si="0"/>
        <v>0</v>
      </c>
      <c r="G48" s="185"/>
      <c r="H48" s="179"/>
      <c r="I48" s="93">
        <v>40754</v>
      </c>
      <c r="J48" s="455" t="s">
        <v>195</v>
      </c>
      <c r="K48" s="456" t="s">
        <v>60</v>
      </c>
      <c r="L48" s="457">
        <v>16.5</v>
      </c>
      <c r="M48" s="111"/>
      <c r="N48" s="142"/>
      <c r="O48" s="145">
        <f t="shared" si="4"/>
        <v>16.5</v>
      </c>
      <c r="P48" s="155"/>
      <c r="Q48" s="156"/>
      <c r="R48" s="112"/>
      <c r="S48" s="113"/>
      <c r="T48" s="113"/>
      <c r="U48" s="113"/>
      <c r="V48" s="113"/>
      <c r="W48" s="113"/>
      <c r="X48" s="113"/>
      <c r="Y48" s="113"/>
      <c r="Z48" s="114"/>
      <c r="AA48" s="112"/>
      <c r="AB48" s="115"/>
      <c r="AC48" s="113"/>
      <c r="AD48" s="113"/>
      <c r="AE48" s="113"/>
      <c r="AF48" s="113"/>
      <c r="AG48" s="113"/>
      <c r="AH48" s="113"/>
      <c r="AI48" s="113"/>
      <c r="AJ48" s="116"/>
      <c r="AK48" s="117"/>
      <c r="AL48" s="69"/>
      <c r="AM48" s="51"/>
      <c r="AN48" s="51"/>
      <c r="AO48" s="51"/>
      <c r="AP48" s="56"/>
      <c r="AQ48" s="51"/>
      <c r="AR48" s="51"/>
      <c r="AS48" s="51"/>
      <c r="AT48" s="51"/>
      <c r="AU48" s="56"/>
      <c r="AV48" s="47"/>
    </row>
    <row r="49" spans="1:48" ht="15" thickBot="1">
      <c r="A49" s="509" t="s">
        <v>5</v>
      </c>
      <c r="B49" s="510"/>
      <c r="C49" s="511"/>
      <c r="D49" s="118">
        <f>SUM(D3:D48)</f>
        <v>7980.5</v>
      </c>
      <c r="E49" s="138">
        <f>SUM(E3:E48)</f>
        <v>7970.5</v>
      </c>
      <c r="F49" s="138">
        <f>SUM(F3:F48)</f>
        <v>725.5</v>
      </c>
      <c r="G49" s="182"/>
      <c r="H49" s="71"/>
      <c r="I49" s="509" t="s">
        <v>10</v>
      </c>
      <c r="J49" s="510"/>
      <c r="K49" s="511"/>
      <c r="L49" s="119">
        <f aca="true" t="shared" si="5" ref="L49:AI49">SUM(L3:L48)</f>
        <v>9076</v>
      </c>
      <c r="M49" s="119">
        <f t="shared" si="5"/>
        <v>11</v>
      </c>
      <c r="N49" s="120">
        <f t="shared" si="5"/>
        <v>16.5</v>
      </c>
      <c r="O49" s="121">
        <f t="shared" si="5"/>
        <v>7994.045454545454</v>
      </c>
      <c r="P49" s="120">
        <f t="shared" si="5"/>
        <v>0</v>
      </c>
      <c r="Q49" s="120">
        <f t="shared" si="5"/>
        <v>555.4545454545455</v>
      </c>
      <c r="R49" s="121">
        <f t="shared" si="5"/>
        <v>1080</v>
      </c>
      <c r="S49" s="120">
        <f t="shared" si="5"/>
        <v>1293</v>
      </c>
      <c r="T49" s="120">
        <f t="shared" si="5"/>
        <v>10</v>
      </c>
      <c r="U49" s="120">
        <f t="shared" si="5"/>
        <v>98</v>
      </c>
      <c r="V49" s="120">
        <f t="shared" si="5"/>
        <v>1809.09</v>
      </c>
      <c r="W49" s="120">
        <f t="shared" si="5"/>
        <v>10</v>
      </c>
      <c r="X49" s="120">
        <f t="shared" si="5"/>
        <v>139</v>
      </c>
      <c r="Y49" s="120">
        <f t="shared" si="5"/>
        <v>25</v>
      </c>
      <c r="Z49" s="120">
        <f t="shared" si="5"/>
        <v>250</v>
      </c>
      <c r="AA49" s="122">
        <f t="shared" si="5"/>
        <v>205</v>
      </c>
      <c r="AB49" s="67">
        <f t="shared" si="5"/>
        <v>102</v>
      </c>
      <c r="AC49" s="120">
        <f t="shared" si="5"/>
        <v>270</v>
      </c>
      <c r="AD49" s="120">
        <f t="shared" si="5"/>
        <v>145</v>
      </c>
      <c r="AE49" s="120">
        <f t="shared" si="5"/>
        <v>500</v>
      </c>
      <c r="AF49" s="120">
        <f t="shared" si="5"/>
        <v>146</v>
      </c>
      <c r="AG49" s="120">
        <f t="shared" si="5"/>
        <v>98.45</v>
      </c>
      <c r="AH49" s="120">
        <f t="shared" si="5"/>
        <v>1627</v>
      </c>
      <c r="AI49" s="120">
        <f t="shared" si="5"/>
        <v>170</v>
      </c>
      <c r="AJ49" s="49"/>
      <c r="AK49" s="50"/>
      <c r="AL49" s="69"/>
      <c r="AM49" s="51"/>
      <c r="AN49" s="51"/>
      <c r="AO49" s="51"/>
      <c r="AP49" s="56"/>
      <c r="AQ49" s="51"/>
      <c r="AR49" s="51"/>
      <c r="AS49" s="51"/>
      <c r="AT49" s="51"/>
      <c r="AU49" s="56"/>
      <c r="AV49" s="47"/>
    </row>
    <row r="50" ht="13.5">
      <c r="G50" s="188"/>
    </row>
  </sheetData>
  <sheetProtection sheet="1"/>
  <mergeCells count="35">
    <mergeCell ref="AG2:AG3"/>
    <mergeCell ref="AH2:AH3"/>
    <mergeCell ref="A49:C49"/>
    <mergeCell ref="I49:K49"/>
    <mergeCell ref="AD2:AD3"/>
    <mergeCell ref="AE2:AE3"/>
    <mergeCell ref="AF2:AF3"/>
    <mergeCell ref="W2:W3"/>
    <mergeCell ref="Q3:Q4"/>
    <mergeCell ref="P3:P4"/>
    <mergeCell ref="O3:O4"/>
    <mergeCell ref="I37:Q37"/>
    <mergeCell ref="AC2:AC3"/>
    <mergeCell ref="R2:R3"/>
    <mergeCell ref="S2:S3"/>
    <mergeCell ref="T2:T3"/>
    <mergeCell ref="U2:U3"/>
    <mergeCell ref="V2:V3"/>
    <mergeCell ref="AI2:AI3"/>
    <mergeCell ref="AJ2:AK3"/>
    <mergeCell ref="A3:E3"/>
    <mergeCell ref="K3:K4"/>
    <mergeCell ref="L3:L4"/>
    <mergeCell ref="X2:X3"/>
    <mergeCell ref="Y2:Y3"/>
    <mergeCell ref="Z2:Z3"/>
    <mergeCell ref="AA2:AA3"/>
    <mergeCell ref="AB2:AB3"/>
    <mergeCell ref="A1:B1"/>
    <mergeCell ref="D1:E1"/>
    <mergeCell ref="I1:N1"/>
    <mergeCell ref="I2:I4"/>
    <mergeCell ref="J2:J4"/>
    <mergeCell ref="K2:L2"/>
    <mergeCell ref="M2:N2"/>
  </mergeCells>
  <printOptions/>
  <pageMargins left="0.7" right="0.7" top="0.75" bottom="0.75" header="0.3" footer="0.3"/>
  <pageSetup fitToWidth="4" orientation="landscape" paperSize="9" scale="57"/>
  <headerFooter alignWithMargins="0">
    <oddFooter>&amp;L&amp;9©catalystforgrowth.com.au 2012&amp;R&amp;9www.catalystforgrowth.com.au</oddFooter>
  </headerFooter>
  <colBreaks count="2" manualBreakCount="2">
    <brk id="8" max="65535" man="1"/>
    <brk id="26" max="65535" man="1"/>
  </colBreaks>
</worksheet>
</file>

<file path=xl/worksheets/sheet4.xml><?xml version="1.0" encoding="utf-8"?>
<worksheet xmlns="http://schemas.openxmlformats.org/spreadsheetml/2006/main" xmlns:r="http://schemas.openxmlformats.org/officeDocument/2006/relationships">
  <dimension ref="A1:AD48"/>
  <sheetViews>
    <sheetView workbookViewId="0" topLeftCell="A3">
      <selection activeCell="C36" sqref="C36"/>
    </sheetView>
  </sheetViews>
  <sheetFormatPr defaultColWidth="8.8515625" defaultRowHeight="15"/>
  <cols>
    <col min="1" max="1" width="34.7109375" style="0" customWidth="1"/>
    <col min="2" max="15" width="11.7109375" style="12" customWidth="1"/>
    <col min="16" max="16" width="34.7109375" style="0" customWidth="1"/>
    <col min="17" max="30" width="11.7109375" style="12" customWidth="1"/>
  </cols>
  <sheetData>
    <row r="1" spans="1:30" ht="19.5">
      <c r="A1" s="514" t="str">
        <f>'Cashbook Example'!A1</f>
        <v>Your Money Pty Ltd </v>
      </c>
      <c r="B1" s="514"/>
      <c r="C1" s="514"/>
      <c r="D1" s="514"/>
      <c r="E1" s="514"/>
      <c r="F1" s="514"/>
      <c r="G1" s="514"/>
      <c r="H1" s="515" t="s">
        <v>51</v>
      </c>
      <c r="I1" s="515"/>
      <c r="J1" s="515"/>
      <c r="K1" s="515"/>
      <c r="L1" s="515"/>
      <c r="M1" s="515"/>
      <c r="N1" s="515"/>
      <c r="O1" s="515"/>
      <c r="P1" s="514" t="str">
        <f>'Cashbook Example'!A1</f>
        <v>Your Money Pty Ltd </v>
      </c>
      <c r="Q1" s="514"/>
      <c r="R1" s="514"/>
      <c r="S1" s="514"/>
      <c r="T1" s="514"/>
      <c r="U1" s="514"/>
      <c r="V1" s="514"/>
      <c r="W1" s="515" t="s">
        <v>51</v>
      </c>
      <c r="X1" s="515"/>
      <c r="Y1" s="515"/>
      <c r="Z1" s="515"/>
      <c r="AA1" s="515"/>
      <c r="AB1" s="515"/>
      <c r="AC1" s="515"/>
      <c r="AD1" s="515"/>
    </row>
    <row r="2" spans="1:30" ht="18">
      <c r="A2" s="516">
        <f>'Cashbook Example'!D1</f>
        <v>40725</v>
      </c>
      <c r="B2" s="516"/>
      <c r="C2" s="516"/>
      <c r="D2" s="516"/>
      <c r="E2" s="516"/>
      <c r="F2" s="516"/>
      <c r="G2" s="449" t="s">
        <v>52</v>
      </c>
      <c r="H2" s="517">
        <v>40878</v>
      </c>
      <c r="I2" s="517"/>
      <c r="J2" s="517"/>
      <c r="K2" s="517"/>
      <c r="L2" s="517"/>
      <c r="M2" s="517"/>
      <c r="N2" s="517"/>
      <c r="O2" s="517"/>
      <c r="P2" s="2"/>
      <c r="Q2" s="13"/>
      <c r="R2" s="13"/>
      <c r="S2" s="516">
        <v>40909</v>
      </c>
      <c r="T2" s="516"/>
      <c r="U2" s="516"/>
      <c r="V2" s="449" t="s">
        <v>52</v>
      </c>
      <c r="W2" s="517">
        <v>41061</v>
      </c>
      <c r="X2" s="517"/>
      <c r="Y2" s="517"/>
      <c r="Z2" s="13"/>
      <c r="AA2" s="13"/>
      <c r="AB2" s="13"/>
      <c r="AC2" s="13"/>
      <c r="AD2" s="13"/>
    </row>
    <row r="3" spans="1:30" ht="15" thickBot="1">
      <c r="A3" s="2"/>
      <c r="B3" s="13"/>
      <c r="C3" s="13"/>
      <c r="D3" s="13"/>
      <c r="E3" s="13"/>
      <c r="F3" s="13"/>
      <c r="G3" s="13"/>
      <c r="H3" s="13"/>
      <c r="I3" s="13"/>
      <c r="J3" s="13"/>
      <c r="K3" s="13"/>
      <c r="L3" s="13"/>
      <c r="M3" s="13"/>
      <c r="N3" s="13"/>
      <c r="O3" s="13"/>
      <c r="P3" s="2"/>
      <c r="Q3" s="13"/>
      <c r="R3" s="13"/>
      <c r="S3" s="13"/>
      <c r="T3" s="13"/>
      <c r="U3" s="13"/>
      <c r="V3" s="13"/>
      <c r="W3" s="13"/>
      <c r="X3" s="13"/>
      <c r="Y3" s="13"/>
      <c r="Z3" s="13"/>
      <c r="AA3" s="13"/>
      <c r="AB3" s="13"/>
      <c r="AC3" s="13"/>
      <c r="AD3" s="13"/>
    </row>
    <row r="4" spans="1:30" ht="15" thickTop="1">
      <c r="A4" s="521"/>
      <c r="B4" s="518" t="s">
        <v>40</v>
      </c>
      <c r="C4" s="519"/>
      <c r="D4" s="518" t="s">
        <v>41</v>
      </c>
      <c r="E4" s="519"/>
      <c r="F4" s="518" t="s">
        <v>42</v>
      </c>
      <c r="G4" s="519"/>
      <c r="H4" s="518" t="s">
        <v>43</v>
      </c>
      <c r="I4" s="519"/>
      <c r="J4" s="518" t="s">
        <v>44</v>
      </c>
      <c r="K4" s="519"/>
      <c r="L4" s="518" t="s">
        <v>45</v>
      </c>
      <c r="M4" s="519"/>
      <c r="N4" s="518" t="s">
        <v>28</v>
      </c>
      <c r="O4" s="519"/>
      <c r="P4" s="521"/>
      <c r="Q4" s="518" t="s">
        <v>46</v>
      </c>
      <c r="R4" s="519"/>
      <c r="S4" s="518" t="s">
        <v>47</v>
      </c>
      <c r="T4" s="519"/>
      <c r="U4" s="518" t="s">
        <v>48</v>
      </c>
      <c r="V4" s="519"/>
      <c r="W4" s="518" t="s">
        <v>49</v>
      </c>
      <c r="X4" s="519"/>
      <c r="Y4" s="518" t="s">
        <v>29</v>
      </c>
      <c r="Z4" s="519"/>
      <c r="AA4" s="518" t="s">
        <v>50</v>
      </c>
      <c r="AB4" s="519"/>
      <c r="AC4" s="518" t="s">
        <v>30</v>
      </c>
      <c r="AD4" s="519"/>
    </row>
    <row r="5" spans="1:30" ht="15" thickBot="1">
      <c r="A5" s="522"/>
      <c r="B5" s="23" t="s">
        <v>31</v>
      </c>
      <c r="C5" s="15" t="s">
        <v>32</v>
      </c>
      <c r="D5" s="23" t="s">
        <v>31</v>
      </c>
      <c r="E5" s="15" t="s">
        <v>32</v>
      </c>
      <c r="F5" s="23" t="s">
        <v>31</v>
      </c>
      <c r="G5" s="15" t="s">
        <v>32</v>
      </c>
      <c r="H5" s="23" t="s">
        <v>31</v>
      </c>
      <c r="I5" s="15" t="s">
        <v>32</v>
      </c>
      <c r="J5" s="23" t="s">
        <v>31</v>
      </c>
      <c r="K5" s="15" t="s">
        <v>32</v>
      </c>
      <c r="L5" s="23" t="s">
        <v>31</v>
      </c>
      <c r="M5" s="15" t="s">
        <v>32</v>
      </c>
      <c r="N5" s="23" t="s">
        <v>31</v>
      </c>
      <c r="O5" s="15" t="s">
        <v>32</v>
      </c>
      <c r="P5" s="522"/>
      <c r="Q5" s="23" t="s">
        <v>31</v>
      </c>
      <c r="R5" s="15" t="s">
        <v>32</v>
      </c>
      <c r="S5" s="23" t="s">
        <v>31</v>
      </c>
      <c r="T5" s="15" t="s">
        <v>32</v>
      </c>
      <c r="U5" s="23" t="s">
        <v>31</v>
      </c>
      <c r="V5" s="15" t="s">
        <v>32</v>
      </c>
      <c r="W5" s="23" t="s">
        <v>31</v>
      </c>
      <c r="X5" s="15" t="s">
        <v>32</v>
      </c>
      <c r="Y5" s="23" t="s">
        <v>31</v>
      </c>
      <c r="Z5" s="15" t="s">
        <v>32</v>
      </c>
      <c r="AA5" s="23" t="s">
        <v>31</v>
      </c>
      <c r="AB5" s="15" t="s">
        <v>32</v>
      </c>
      <c r="AC5" s="23" t="s">
        <v>31</v>
      </c>
      <c r="AD5" s="15" t="s">
        <v>32</v>
      </c>
    </row>
    <row r="6" spans="1:30" s="7" customFormat="1" ht="15.75" thickBot="1" thickTop="1">
      <c r="A6" s="16" t="s">
        <v>36</v>
      </c>
      <c r="B6" s="45">
        <v>7500</v>
      </c>
      <c r="C6" s="25">
        <f>('Cashbook Example'!D49/11)*10</f>
        <v>7255</v>
      </c>
      <c r="D6" s="46">
        <v>8000</v>
      </c>
      <c r="E6" s="25"/>
      <c r="F6" s="46">
        <v>9000</v>
      </c>
      <c r="G6" s="25"/>
      <c r="H6" s="46">
        <v>10000</v>
      </c>
      <c r="I6" s="25"/>
      <c r="J6" s="46">
        <v>12000</v>
      </c>
      <c r="K6" s="25"/>
      <c r="L6" s="46">
        <v>12000</v>
      </c>
      <c r="M6" s="36"/>
      <c r="N6" s="26">
        <f>SUM(B6+D6+F6+H6+J6+L6)</f>
        <v>58500</v>
      </c>
      <c r="O6" s="27">
        <f>SUM(C6+E6+G6+I6+K6+M6)</f>
        <v>7255</v>
      </c>
      <c r="P6" s="16" t="s">
        <v>36</v>
      </c>
      <c r="Q6" s="44">
        <v>6000</v>
      </c>
      <c r="R6" s="25"/>
      <c r="S6" s="44">
        <v>8000</v>
      </c>
      <c r="T6" s="25"/>
      <c r="U6" s="44">
        <v>8000</v>
      </c>
      <c r="V6" s="25"/>
      <c r="W6" s="44">
        <v>9000</v>
      </c>
      <c r="X6" s="25"/>
      <c r="Y6" s="44">
        <v>10000</v>
      </c>
      <c r="Z6" s="25"/>
      <c r="AA6" s="44">
        <v>10000</v>
      </c>
      <c r="AB6" s="24"/>
      <c r="AC6" s="26">
        <f>SUM(N6+Q6+S6+U6+W6+Y6+AA6)</f>
        <v>109500</v>
      </c>
      <c r="AD6" s="27">
        <f>SUM(O6+R6+T6+V6+X6+Z6+AB6)</f>
        <v>7255</v>
      </c>
    </row>
    <row r="7" spans="1:30" ht="15" thickTop="1">
      <c r="A7" s="3"/>
      <c r="B7" s="14"/>
      <c r="C7" s="14"/>
      <c r="D7" s="14"/>
      <c r="E7" s="14"/>
      <c r="F7" s="14"/>
      <c r="G7" s="14"/>
      <c r="H7" s="14"/>
      <c r="I7" s="14"/>
      <c r="J7" s="14"/>
      <c r="K7" s="14"/>
      <c r="L7" s="14"/>
      <c r="M7" s="14"/>
      <c r="N7" s="14"/>
      <c r="O7" s="14"/>
      <c r="P7" s="3"/>
      <c r="Q7" s="14"/>
      <c r="R7" s="14"/>
      <c r="S7" s="14"/>
      <c r="T7" s="14"/>
      <c r="U7" s="14"/>
      <c r="V7" s="14"/>
      <c r="W7" s="14"/>
      <c r="X7" s="14"/>
      <c r="Y7" s="14"/>
      <c r="Z7" s="14"/>
      <c r="AA7" s="14"/>
      <c r="AB7" s="14"/>
      <c r="AC7" s="14"/>
      <c r="AD7" s="14"/>
    </row>
    <row r="8" spans="1:30" ht="15" thickBot="1">
      <c r="A8" s="3"/>
      <c r="B8" s="14"/>
      <c r="C8" s="14"/>
      <c r="D8" s="14"/>
      <c r="E8" s="14"/>
      <c r="F8" s="14"/>
      <c r="G8" s="14"/>
      <c r="H8" s="14"/>
      <c r="I8" s="14"/>
      <c r="J8" s="14"/>
      <c r="K8" s="14"/>
      <c r="L8" s="14"/>
      <c r="M8" s="14"/>
      <c r="N8" s="14"/>
      <c r="O8" s="14"/>
      <c r="P8" s="3"/>
      <c r="Q8" s="14"/>
      <c r="R8" s="14"/>
      <c r="S8" s="14"/>
      <c r="T8" s="14"/>
      <c r="U8" s="14"/>
      <c r="V8" s="14"/>
      <c r="W8" s="14"/>
      <c r="X8" s="14"/>
      <c r="Y8" s="14"/>
      <c r="Z8" s="14"/>
      <c r="AA8" s="14"/>
      <c r="AB8" s="14"/>
      <c r="AC8" s="14"/>
      <c r="AD8" s="14"/>
    </row>
    <row r="9" spans="1:30" ht="15" thickTop="1">
      <c r="A9" s="17" t="s">
        <v>33</v>
      </c>
      <c r="B9" s="28"/>
      <c r="C9" s="18"/>
      <c r="D9" s="28"/>
      <c r="E9" s="18"/>
      <c r="F9" s="28"/>
      <c r="G9" s="18"/>
      <c r="H9" s="28"/>
      <c r="I9" s="18"/>
      <c r="J9" s="28"/>
      <c r="K9" s="18"/>
      <c r="L9" s="28"/>
      <c r="M9" s="28"/>
      <c r="N9" s="29"/>
      <c r="O9" s="30"/>
      <c r="P9" s="17" t="s">
        <v>33</v>
      </c>
      <c r="Q9" s="28"/>
      <c r="R9" s="18"/>
      <c r="S9" s="28"/>
      <c r="T9" s="18"/>
      <c r="U9" s="28"/>
      <c r="V9" s="18"/>
      <c r="W9" s="28"/>
      <c r="X9" s="18"/>
      <c r="Y9" s="28"/>
      <c r="Z9" s="18"/>
      <c r="AA9" s="28"/>
      <c r="AB9" s="28"/>
      <c r="AC9" s="29"/>
      <c r="AD9" s="30"/>
    </row>
    <row r="10" spans="1:30" ht="13.5">
      <c r="A10" s="204" t="str">
        <f>'Cashbook Example'!R2</f>
        <v>Cost of Sale</v>
      </c>
      <c r="B10" s="43">
        <f>B6*0.16</f>
        <v>1200</v>
      </c>
      <c r="C10" s="19">
        <f>'Cashbook Example'!R49</f>
        <v>1080</v>
      </c>
      <c r="D10" s="43">
        <f>D6*0.16</f>
        <v>1280</v>
      </c>
      <c r="E10" s="19"/>
      <c r="F10" s="43">
        <f>F6*0.16</f>
        <v>1440</v>
      </c>
      <c r="G10" s="19"/>
      <c r="H10" s="43">
        <f>H6*0.16</f>
        <v>1600</v>
      </c>
      <c r="I10" s="19"/>
      <c r="J10" s="43">
        <f>J6*0.16</f>
        <v>1920</v>
      </c>
      <c r="K10" s="19"/>
      <c r="L10" s="43">
        <f>L6*0.16</f>
        <v>1920</v>
      </c>
      <c r="M10" s="19"/>
      <c r="N10" s="32">
        <f aca="true" t="shared" si="0" ref="N10:O25">SUM(B10+D10+F10+H10+J10+L10)</f>
        <v>9360</v>
      </c>
      <c r="O10" s="33">
        <f t="shared" si="0"/>
        <v>1080</v>
      </c>
      <c r="P10" s="204" t="str">
        <f>'Cashbook Example'!R2</f>
        <v>Cost of Sale</v>
      </c>
      <c r="Q10" s="43">
        <f>Q6*0.16</f>
        <v>960</v>
      </c>
      <c r="R10" s="19"/>
      <c r="S10" s="43">
        <f>S6*0.16</f>
        <v>1280</v>
      </c>
      <c r="T10" s="19"/>
      <c r="U10" s="43">
        <f>U6*0.16</f>
        <v>1280</v>
      </c>
      <c r="V10" s="19"/>
      <c r="W10" s="43">
        <f>W6*0.16</f>
        <v>1440</v>
      </c>
      <c r="X10" s="19"/>
      <c r="Y10" s="43">
        <f>Y6*0.16</f>
        <v>1600</v>
      </c>
      <c r="Z10" s="19"/>
      <c r="AA10" s="43">
        <f>AA6*0.16</f>
        <v>1600</v>
      </c>
      <c r="AB10" s="19"/>
      <c r="AC10" s="32">
        <f aca="true" t="shared" si="1" ref="AC10:AD29">SUM(N10+Q10+S10+U10+W10+Y10+AA10)</f>
        <v>17520</v>
      </c>
      <c r="AD10" s="33">
        <f t="shared" si="1"/>
        <v>1080</v>
      </c>
    </row>
    <row r="11" spans="1:30" ht="13.5">
      <c r="A11" s="204" t="str">
        <f>'Cashbook Example'!S2</f>
        <v>Advertising</v>
      </c>
      <c r="B11" s="43">
        <v>1500</v>
      </c>
      <c r="C11" s="19">
        <f>'Cashbook Example'!S49</f>
        <v>1293</v>
      </c>
      <c r="D11" s="43">
        <v>500</v>
      </c>
      <c r="E11" s="19"/>
      <c r="F11" s="43">
        <v>500</v>
      </c>
      <c r="G11" s="19"/>
      <c r="H11" s="43">
        <v>500</v>
      </c>
      <c r="I11" s="19"/>
      <c r="J11" s="43">
        <v>500</v>
      </c>
      <c r="K11" s="19"/>
      <c r="L11" s="43">
        <v>500</v>
      </c>
      <c r="M11" s="19"/>
      <c r="N11" s="32">
        <f t="shared" si="0"/>
        <v>4000</v>
      </c>
      <c r="O11" s="33">
        <f t="shared" si="0"/>
        <v>1293</v>
      </c>
      <c r="P11" s="204" t="str">
        <f>'Cashbook Example'!S2</f>
        <v>Advertising</v>
      </c>
      <c r="Q11" s="43">
        <v>500</v>
      </c>
      <c r="R11" s="19"/>
      <c r="S11" s="43">
        <v>500</v>
      </c>
      <c r="T11" s="19"/>
      <c r="U11" s="43">
        <v>500</v>
      </c>
      <c r="V11" s="19"/>
      <c r="W11" s="43">
        <v>500</v>
      </c>
      <c r="X11" s="19"/>
      <c r="Y11" s="43">
        <v>500</v>
      </c>
      <c r="Z11" s="19"/>
      <c r="AA11" s="43">
        <v>500</v>
      </c>
      <c r="AB11" s="19"/>
      <c r="AC11" s="32">
        <f t="shared" si="1"/>
        <v>7000</v>
      </c>
      <c r="AD11" s="33">
        <f t="shared" si="1"/>
        <v>1293</v>
      </c>
    </row>
    <row r="12" spans="1:30" ht="13.5">
      <c r="A12" s="204" t="str">
        <f>'Cashbook Example'!T2</f>
        <v>Bank Fees</v>
      </c>
      <c r="B12" s="43">
        <v>10</v>
      </c>
      <c r="C12" s="19">
        <f>'Cashbook Example'!T49</f>
        <v>10</v>
      </c>
      <c r="D12" s="43">
        <v>10</v>
      </c>
      <c r="E12" s="19"/>
      <c r="F12" s="43">
        <v>10</v>
      </c>
      <c r="G12" s="19"/>
      <c r="H12" s="43">
        <v>10</v>
      </c>
      <c r="I12" s="19"/>
      <c r="J12" s="43">
        <v>10</v>
      </c>
      <c r="K12" s="19"/>
      <c r="L12" s="43">
        <v>10</v>
      </c>
      <c r="M12" s="19"/>
      <c r="N12" s="32">
        <f t="shared" si="0"/>
        <v>60</v>
      </c>
      <c r="O12" s="33">
        <f t="shared" si="0"/>
        <v>10</v>
      </c>
      <c r="P12" s="204" t="str">
        <f>'Cashbook Example'!T2</f>
        <v>Bank Fees</v>
      </c>
      <c r="Q12" s="43">
        <v>10</v>
      </c>
      <c r="R12" s="19"/>
      <c r="S12" s="43">
        <v>10</v>
      </c>
      <c r="T12" s="19"/>
      <c r="U12" s="43">
        <v>10</v>
      </c>
      <c r="V12" s="19"/>
      <c r="W12" s="43">
        <v>10</v>
      </c>
      <c r="X12" s="19"/>
      <c r="Y12" s="43">
        <v>10</v>
      </c>
      <c r="Z12" s="19"/>
      <c r="AA12" s="43">
        <v>10</v>
      </c>
      <c r="AB12" s="19"/>
      <c r="AC12" s="32">
        <f t="shared" si="1"/>
        <v>120</v>
      </c>
      <c r="AD12" s="33">
        <f t="shared" si="1"/>
        <v>10</v>
      </c>
    </row>
    <row r="13" spans="1:30" ht="13.5">
      <c r="A13" s="204" t="str">
        <f>'Cashbook Example'!U2</f>
        <v>Electricity</v>
      </c>
      <c r="B13" s="43">
        <v>150</v>
      </c>
      <c r="C13" s="19">
        <f>'Cashbook Example'!U49</f>
        <v>98</v>
      </c>
      <c r="D13" s="43">
        <v>150</v>
      </c>
      <c r="E13" s="19"/>
      <c r="F13" s="43">
        <v>150</v>
      </c>
      <c r="G13" s="19"/>
      <c r="H13" s="43">
        <v>150</v>
      </c>
      <c r="I13" s="19"/>
      <c r="J13" s="43">
        <v>150</v>
      </c>
      <c r="K13" s="19"/>
      <c r="L13" s="43">
        <v>150</v>
      </c>
      <c r="M13" s="19"/>
      <c r="N13" s="32">
        <f t="shared" si="0"/>
        <v>900</v>
      </c>
      <c r="O13" s="33">
        <f t="shared" si="0"/>
        <v>98</v>
      </c>
      <c r="P13" s="204" t="str">
        <f>'Cashbook Example'!U2</f>
        <v>Electricity</v>
      </c>
      <c r="Q13" s="43">
        <v>150</v>
      </c>
      <c r="R13" s="19"/>
      <c r="S13" s="43">
        <v>150</v>
      </c>
      <c r="T13" s="19"/>
      <c r="U13" s="43">
        <v>150</v>
      </c>
      <c r="V13" s="19"/>
      <c r="W13" s="43">
        <v>150</v>
      </c>
      <c r="X13" s="19"/>
      <c r="Y13" s="43">
        <v>150</v>
      </c>
      <c r="Z13" s="19"/>
      <c r="AA13" s="43">
        <v>150</v>
      </c>
      <c r="AB13" s="19"/>
      <c r="AC13" s="32">
        <f t="shared" si="1"/>
        <v>1800</v>
      </c>
      <c r="AD13" s="33">
        <f t="shared" si="1"/>
        <v>98</v>
      </c>
    </row>
    <row r="14" spans="1:30" ht="13.5">
      <c r="A14" s="204" t="str">
        <f>'Cashbook Example'!V2</f>
        <v>Equipment</v>
      </c>
      <c r="B14" s="43">
        <v>2000</v>
      </c>
      <c r="C14" s="19">
        <f>'Cashbook Example'!V49</f>
        <v>1809.09</v>
      </c>
      <c r="D14" s="43">
        <v>2000</v>
      </c>
      <c r="E14" s="19"/>
      <c r="F14" s="43">
        <v>2000</v>
      </c>
      <c r="G14" s="19"/>
      <c r="H14" s="43">
        <v>2000</v>
      </c>
      <c r="I14" s="19"/>
      <c r="J14" s="43">
        <v>2000</v>
      </c>
      <c r="K14" s="19"/>
      <c r="L14" s="43">
        <v>2000</v>
      </c>
      <c r="M14" s="19"/>
      <c r="N14" s="32">
        <f t="shared" si="0"/>
        <v>12000</v>
      </c>
      <c r="O14" s="33">
        <f t="shared" si="0"/>
        <v>1809.09</v>
      </c>
      <c r="P14" s="204" t="str">
        <f>'Cashbook Example'!V2</f>
        <v>Equipment</v>
      </c>
      <c r="Q14" s="43">
        <v>2000</v>
      </c>
      <c r="R14" s="19"/>
      <c r="S14" s="43">
        <v>2000</v>
      </c>
      <c r="T14" s="19"/>
      <c r="U14" s="43">
        <v>2000</v>
      </c>
      <c r="V14" s="19"/>
      <c r="W14" s="43">
        <v>2000</v>
      </c>
      <c r="X14" s="19"/>
      <c r="Y14" s="43">
        <v>2000</v>
      </c>
      <c r="Z14" s="19"/>
      <c r="AA14" s="43">
        <v>2000</v>
      </c>
      <c r="AB14" s="19"/>
      <c r="AC14" s="32">
        <f t="shared" si="1"/>
        <v>24000</v>
      </c>
      <c r="AD14" s="33">
        <f t="shared" si="1"/>
        <v>1809.09</v>
      </c>
    </row>
    <row r="15" spans="1:30" ht="13.5">
      <c r="A15" s="204" t="str">
        <f>'Cashbook Example'!W2</f>
        <v>Freight / Postage</v>
      </c>
      <c r="B15" s="43">
        <v>20</v>
      </c>
      <c r="C15" s="19">
        <f>'Cashbook Example'!W49</f>
        <v>10</v>
      </c>
      <c r="D15" s="43">
        <v>20</v>
      </c>
      <c r="E15" s="19"/>
      <c r="F15" s="43">
        <v>20</v>
      </c>
      <c r="G15" s="19"/>
      <c r="H15" s="43">
        <v>20</v>
      </c>
      <c r="I15" s="19"/>
      <c r="J15" s="43">
        <v>20</v>
      </c>
      <c r="K15" s="19"/>
      <c r="L15" s="43">
        <v>20</v>
      </c>
      <c r="M15" s="19"/>
      <c r="N15" s="32">
        <f t="shared" si="0"/>
        <v>120</v>
      </c>
      <c r="O15" s="33">
        <f t="shared" si="0"/>
        <v>10</v>
      </c>
      <c r="P15" s="204" t="str">
        <f>'Cashbook Example'!W2</f>
        <v>Freight / Postage</v>
      </c>
      <c r="Q15" s="43">
        <v>20</v>
      </c>
      <c r="R15" s="19"/>
      <c r="S15" s="43">
        <v>20</v>
      </c>
      <c r="T15" s="19"/>
      <c r="U15" s="43">
        <v>20</v>
      </c>
      <c r="V15" s="19"/>
      <c r="W15" s="43">
        <v>20</v>
      </c>
      <c r="X15" s="19"/>
      <c r="Y15" s="43">
        <v>20</v>
      </c>
      <c r="Z15" s="19"/>
      <c r="AA15" s="43">
        <v>20</v>
      </c>
      <c r="AB15" s="19"/>
      <c r="AC15" s="32">
        <f t="shared" si="1"/>
        <v>240</v>
      </c>
      <c r="AD15" s="33">
        <f t="shared" si="1"/>
        <v>10</v>
      </c>
    </row>
    <row r="16" spans="1:30" ht="13.5">
      <c r="A16" s="204" t="str">
        <f>'Cashbook Example'!X2</f>
        <v>Insurance</v>
      </c>
      <c r="B16" s="43">
        <v>150</v>
      </c>
      <c r="C16" s="19">
        <f>'Cashbook Example'!X49</f>
        <v>139</v>
      </c>
      <c r="D16" s="43">
        <v>150</v>
      </c>
      <c r="E16" s="19"/>
      <c r="F16" s="43">
        <v>150</v>
      </c>
      <c r="G16" s="19"/>
      <c r="H16" s="43">
        <v>150</v>
      </c>
      <c r="I16" s="19"/>
      <c r="J16" s="43">
        <v>150</v>
      </c>
      <c r="K16" s="19"/>
      <c r="L16" s="43">
        <v>150</v>
      </c>
      <c r="M16" s="19"/>
      <c r="N16" s="32">
        <f t="shared" si="0"/>
        <v>900</v>
      </c>
      <c r="O16" s="33">
        <f t="shared" si="0"/>
        <v>139</v>
      </c>
      <c r="P16" s="204" t="str">
        <f>'Cashbook Example'!X2</f>
        <v>Insurance</v>
      </c>
      <c r="Q16" s="43">
        <v>150</v>
      </c>
      <c r="R16" s="19"/>
      <c r="S16" s="43">
        <v>150</v>
      </c>
      <c r="T16" s="19"/>
      <c r="U16" s="43">
        <v>150</v>
      </c>
      <c r="V16" s="19"/>
      <c r="W16" s="43">
        <v>150</v>
      </c>
      <c r="X16" s="19"/>
      <c r="Y16" s="43">
        <v>150</v>
      </c>
      <c r="Z16" s="19"/>
      <c r="AA16" s="43">
        <v>150</v>
      </c>
      <c r="AB16" s="19"/>
      <c r="AC16" s="32">
        <f t="shared" si="1"/>
        <v>1800</v>
      </c>
      <c r="AD16" s="33">
        <f t="shared" si="1"/>
        <v>139</v>
      </c>
    </row>
    <row r="17" spans="1:30" ht="13.5">
      <c r="A17" s="204" t="str">
        <f>'Cashbook Example'!Y2</f>
        <v>Interest 0n Loan</v>
      </c>
      <c r="B17" s="43">
        <v>25</v>
      </c>
      <c r="C17" s="19">
        <f>'Cashbook Example'!Y49</f>
        <v>25</v>
      </c>
      <c r="D17" s="43">
        <v>25</v>
      </c>
      <c r="E17" s="19"/>
      <c r="F17" s="43">
        <v>25</v>
      </c>
      <c r="G17" s="19"/>
      <c r="H17" s="43">
        <v>25</v>
      </c>
      <c r="I17" s="19"/>
      <c r="J17" s="43">
        <v>25</v>
      </c>
      <c r="K17" s="19"/>
      <c r="L17" s="43">
        <v>25</v>
      </c>
      <c r="M17" s="19"/>
      <c r="N17" s="32">
        <f t="shared" si="0"/>
        <v>150</v>
      </c>
      <c r="O17" s="33">
        <f t="shared" si="0"/>
        <v>25</v>
      </c>
      <c r="P17" s="204" t="str">
        <f>'Cashbook Example'!Y2</f>
        <v>Interest 0n Loan</v>
      </c>
      <c r="Q17" s="43">
        <v>25</v>
      </c>
      <c r="R17" s="19"/>
      <c r="S17" s="43">
        <v>25</v>
      </c>
      <c r="T17" s="19"/>
      <c r="U17" s="43">
        <v>25</v>
      </c>
      <c r="V17" s="19"/>
      <c r="W17" s="43">
        <v>25</v>
      </c>
      <c r="X17" s="19"/>
      <c r="Y17" s="43">
        <v>25</v>
      </c>
      <c r="Z17" s="19"/>
      <c r="AA17" s="43">
        <v>25</v>
      </c>
      <c r="AB17" s="19"/>
      <c r="AC17" s="32">
        <f t="shared" si="1"/>
        <v>300</v>
      </c>
      <c r="AD17" s="33">
        <f t="shared" si="1"/>
        <v>25</v>
      </c>
    </row>
    <row r="18" spans="1:30" ht="13.5">
      <c r="A18" s="204" t="str">
        <f>'Cashbook Example'!Z2</f>
        <v>Loan Principal Repayments</v>
      </c>
      <c r="B18" s="43">
        <v>250</v>
      </c>
      <c r="C18" s="19">
        <f>'Cashbook Example'!Z49</f>
        <v>250</v>
      </c>
      <c r="D18" s="43">
        <v>250</v>
      </c>
      <c r="E18" s="19"/>
      <c r="F18" s="43">
        <v>250</v>
      </c>
      <c r="G18" s="19"/>
      <c r="H18" s="43">
        <v>250</v>
      </c>
      <c r="I18" s="19"/>
      <c r="J18" s="43">
        <v>250</v>
      </c>
      <c r="K18" s="19"/>
      <c r="L18" s="43">
        <v>250</v>
      </c>
      <c r="M18" s="19"/>
      <c r="N18" s="32">
        <f t="shared" si="0"/>
        <v>1500</v>
      </c>
      <c r="O18" s="33">
        <f t="shared" si="0"/>
        <v>250</v>
      </c>
      <c r="P18" s="204" t="str">
        <f>'Cashbook Example'!Z2</f>
        <v>Loan Principal Repayments</v>
      </c>
      <c r="Q18" s="43">
        <v>250</v>
      </c>
      <c r="R18" s="19"/>
      <c r="S18" s="43">
        <v>250</v>
      </c>
      <c r="T18" s="19"/>
      <c r="U18" s="43">
        <v>250</v>
      </c>
      <c r="V18" s="19"/>
      <c r="W18" s="43">
        <v>250</v>
      </c>
      <c r="X18" s="19"/>
      <c r="Y18" s="43">
        <v>250</v>
      </c>
      <c r="Z18" s="19"/>
      <c r="AA18" s="43">
        <v>250</v>
      </c>
      <c r="AB18" s="19"/>
      <c r="AC18" s="32">
        <f t="shared" si="1"/>
        <v>3000</v>
      </c>
      <c r="AD18" s="33">
        <f t="shared" si="1"/>
        <v>250</v>
      </c>
    </row>
    <row r="19" spans="1:30" ht="13.5">
      <c r="A19" s="204" t="str">
        <f>'Cashbook Example'!AA2</f>
        <v>Misc Expenses</v>
      </c>
      <c r="B19" s="43">
        <v>250</v>
      </c>
      <c r="C19" s="19">
        <f>'Cashbook Example'!AA49</f>
        <v>205</v>
      </c>
      <c r="D19" s="43">
        <v>250</v>
      </c>
      <c r="E19" s="19"/>
      <c r="F19" s="43">
        <v>250</v>
      </c>
      <c r="G19" s="19"/>
      <c r="H19" s="43">
        <v>250</v>
      </c>
      <c r="I19" s="19"/>
      <c r="J19" s="43">
        <v>250</v>
      </c>
      <c r="K19" s="19"/>
      <c r="L19" s="43">
        <v>250</v>
      </c>
      <c r="M19" s="19"/>
      <c r="N19" s="32">
        <f t="shared" si="0"/>
        <v>1500</v>
      </c>
      <c r="O19" s="33">
        <f t="shared" si="0"/>
        <v>205</v>
      </c>
      <c r="P19" s="204" t="str">
        <f>'Cashbook Example'!AA2</f>
        <v>Misc Expenses</v>
      </c>
      <c r="Q19" s="43">
        <v>250</v>
      </c>
      <c r="R19" s="19"/>
      <c r="S19" s="43">
        <v>250</v>
      </c>
      <c r="T19" s="19"/>
      <c r="U19" s="43">
        <v>250</v>
      </c>
      <c r="V19" s="19"/>
      <c r="W19" s="43">
        <v>250</v>
      </c>
      <c r="X19" s="19"/>
      <c r="Y19" s="43">
        <v>250</v>
      </c>
      <c r="Z19" s="19"/>
      <c r="AA19" s="43">
        <v>250</v>
      </c>
      <c r="AB19" s="19"/>
      <c r="AC19" s="32">
        <f t="shared" si="1"/>
        <v>3000</v>
      </c>
      <c r="AD19" s="33">
        <f t="shared" si="1"/>
        <v>205</v>
      </c>
    </row>
    <row r="20" spans="1:30" ht="13.5">
      <c r="A20" s="204" t="str">
        <f>'Cashbook Example'!AB2</f>
        <v>Motor Vehicle</v>
      </c>
      <c r="B20" s="43">
        <v>150</v>
      </c>
      <c r="C20" s="19">
        <f>'Cashbook Example'!AB49</f>
        <v>102</v>
      </c>
      <c r="D20" s="43">
        <v>150</v>
      </c>
      <c r="E20" s="19"/>
      <c r="F20" s="43">
        <v>150</v>
      </c>
      <c r="G20" s="19"/>
      <c r="H20" s="43">
        <v>150</v>
      </c>
      <c r="I20" s="19"/>
      <c r="J20" s="43">
        <v>150</v>
      </c>
      <c r="K20" s="19"/>
      <c r="L20" s="43">
        <v>150</v>
      </c>
      <c r="M20" s="19"/>
      <c r="N20" s="32">
        <f t="shared" si="0"/>
        <v>900</v>
      </c>
      <c r="O20" s="33">
        <f t="shared" si="0"/>
        <v>102</v>
      </c>
      <c r="P20" s="204" t="str">
        <f>'Cashbook Example'!AB2</f>
        <v>Motor Vehicle</v>
      </c>
      <c r="Q20" s="43">
        <v>150</v>
      </c>
      <c r="R20" s="19"/>
      <c r="S20" s="43">
        <v>150</v>
      </c>
      <c r="T20" s="19"/>
      <c r="U20" s="43">
        <v>150</v>
      </c>
      <c r="V20" s="19"/>
      <c r="W20" s="43">
        <v>150</v>
      </c>
      <c r="X20" s="19"/>
      <c r="Y20" s="43">
        <v>150</v>
      </c>
      <c r="Z20" s="19"/>
      <c r="AA20" s="43">
        <v>150</v>
      </c>
      <c r="AB20" s="19"/>
      <c r="AC20" s="32">
        <f t="shared" si="1"/>
        <v>1800</v>
      </c>
      <c r="AD20" s="33">
        <f t="shared" si="1"/>
        <v>102</v>
      </c>
    </row>
    <row r="21" spans="1:30" ht="13.5">
      <c r="A21" s="204" t="str">
        <f>'Cashbook Example'!AC2</f>
        <v>PAYG</v>
      </c>
      <c r="B21" s="43">
        <v>300</v>
      </c>
      <c r="C21" s="19">
        <f>'Cashbook Example'!AC49</f>
        <v>270</v>
      </c>
      <c r="D21" s="43">
        <v>300</v>
      </c>
      <c r="E21" s="19"/>
      <c r="F21" s="43">
        <v>300</v>
      </c>
      <c r="G21" s="19"/>
      <c r="H21" s="43">
        <v>300</v>
      </c>
      <c r="I21" s="19"/>
      <c r="J21" s="43">
        <v>300</v>
      </c>
      <c r="K21" s="19"/>
      <c r="L21" s="43">
        <v>300</v>
      </c>
      <c r="M21" s="19"/>
      <c r="N21" s="32">
        <f t="shared" si="0"/>
        <v>1800</v>
      </c>
      <c r="O21" s="33">
        <f t="shared" si="0"/>
        <v>270</v>
      </c>
      <c r="P21" s="204" t="str">
        <f>'Cashbook Example'!AC2</f>
        <v>PAYG</v>
      </c>
      <c r="Q21" s="43">
        <v>300</v>
      </c>
      <c r="R21" s="19"/>
      <c r="S21" s="43">
        <v>300</v>
      </c>
      <c r="T21" s="19"/>
      <c r="U21" s="43">
        <v>300</v>
      </c>
      <c r="V21" s="19"/>
      <c r="W21" s="43">
        <v>300</v>
      </c>
      <c r="X21" s="19"/>
      <c r="Y21" s="43">
        <v>300</v>
      </c>
      <c r="Z21" s="19"/>
      <c r="AA21" s="43">
        <v>300</v>
      </c>
      <c r="AB21" s="19"/>
      <c r="AC21" s="32">
        <f t="shared" si="1"/>
        <v>3600</v>
      </c>
      <c r="AD21" s="33">
        <f t="shared" si="1"/>
        <v>270</v>
      </c>
    </row>
    <row r="22" spans="1:30" ht="13.5">
      <c r="A22" s="204" t="str">
        <f>'Cashbook Example'!AD2</f>
        <v>Printing / Staionery</v>
      </c>
      <c r="B22" s="43">
        <v>100</v>
      </c>
      <c r="C22" s="19">
        <f>'Cashbook Example'!AD49</f>
        <v>145</v>
      </c>
      <c r="D22" s="43">
        <v>100</v>
      </c>
      <c r="E22" s="19"/>
      <c r="F22" s="43">
        <v>100</v>
      </c>
      <c r="G22" s="19"/>
      <c r="H22" s="43">
        <v>100</v>
      </c>
      <c r="I22" s="19"/>
      <c r="J22" s="43">
        <v>100</v>
      </c>
      <c r="K22" s="19"/>
      <c r="L22" s="43">
        <v>100</v>
      </c>
      <c r="M22" s="19"/>
      <c r="N22" s="32">
        <f t="shared" si="0"/>
        <v>600</v>
      </c>
      <c r="O22" s="33">
        <f t="shared" si="0"/>
        <v>145</v>
      </c>
      <c r="P22" s="204" t="str">
        <f>'Cashbook Example'!AD2</f>
        <v>Printing / Staionery</v>
      </c>
      <c r="Q22" s="43">
        <v>100</v>
      </c>
      <c r="R22" s="19"/>
      <c r="S22" s="43">
        <v>100</v>
      </c>
      <c r="T22" s="19"/>
      <c r="U22" s="43">
        <v>100</v>
      </c>
      <c r="V22" s="19"/>
      <c r="W22" s="43">
        <v>100</v>
      </c>
      <c r="X22" s="19"/>
      <c r="Y22" s="43">
        <v>100</v>
      </c>
      <c r="Z22" s="19"/>
      <c r="AA22" s="43">
        <v>100</v>
      </c>
      <c r="AB22" s="19"/>
      <c r="AC22" s="32">
        <f t="shared" si="1"/>
        <v>1200</v>
      </c>
      <c r="AD22" s="33">
        <f t="shared" si="1"/>
        <v>145</v>
      </c>
    </row>
    <row r="23" spans="1:30" ht="13.5">
      <c r="A23" s="204" t="str">
        <f>'Cashbook Example'!AE2</f>
        <v>Rent</v>
      </c>
      <c r="B23" s="43">
        <v>500</v>
      </c>
      <c r="C23" s="19">
        <f>'Cashbook Example'!AE49</f>
        <v>500</v>
      </c>
      <c r="D23" s="43">
        <v>500</v>
      </c>
      <c r="E23" s="19"/>
      <c r="F23" s="43">
        <v>500</v>
      </c>
      <c r="G23" s="19"/>
      <c r="H23" s="43">
        <v>500</v>
      </c>
      <c r="I23" s="19"/>
      <c r="J23" s="43">
        <v>500</v>
      </c>
      <c r="K23" s="19"/>
      <c r="L23" s="43">
        <v>500</v>
      </c>
      <c r="M23" s="19"/>
      <c r="N23" s="32">
        <f t="shared" si="0"/>
        <v>3000</v>
      </c>
      <c r="O23" s="33">
        <f t="shared" si="0"/>
        <v>500</v>
      </c>
      <c r="P23" s="204" t="str">
        <f>'Cashbook Example'!AE2</f>
        <v>Rent</v>
      </c>
      <c r="Q23" s="43">
        <v>500</v>
      </c>
      <c r="R23" s="19"/>
      <c r="S23" s="43">
        <v>500</v>
      </c>
      <c r="T23" s="19"/>
      <c r="U23" s="43">
        <v>500</v>
      </c>
      <c r="V23" s="19"/>
      <c r="W23" s="43">
        <v>500</v>
      </c>
      <c r="X23" s="19"/>
      <c r="Y23" s="43">
        <v>500</v>
      </c>
      <c r="Z23" s="19"/>
      <c r="AA23" s="43">
        <v>500</v>
      </c>
      <c r="AB23" s="19"/>
      <c r="AC23" s="32">
        <f t="shared" si="1"/>
        <v>6000</v>
      </c>
      <c r="AD23" s="33">
        <f t="shared" si="1"/>
        <v>500</v>
      </c>
    </row>
    <row r="24" spans="1:30" ht="13.5">
      <c r="A24" s="204" t="str">
        <f>'Cashbook Example'!AF2</f>
        <v>Super Contribution</v>
      </c>
      <c r="B24" s="43">
        <v>160</v>
      </c>
      <c r="C24" s="19">
        <f>'Cashbook Example'!AF49</f>
        <v>146</v>
      </c>
      <c r="D24" s="43">
        <v>160</v>
      </c>
      <c r="E24" s="19"/>
      <c r="F24" s="43">
        <v>160</v>
      </c>
      <c r="G24" s="19"/>
      <c r="H24" s="43">
        <v>160</v>
      </c>
      <c r="I24" s="19"/>
      <c r="J24" s="43">
        <v>160</v>
      </c>
      <c r="K24" s="19"/>
      <c r="L24" s="43">
        <v>160</v>
      </c>
      <c r="M24" s="19"/>
      <c r="N24" s="32">
        <f>SUM(B24+D24+F24+H24+J24+L24)</f>
        <v>960</v>
      </c>
      <c r="O24" s="33">
        <f t="shared" si="0"/>
        <v>146</v>
      </c>
      <c r="P24" s="204" t="str">
        <f>'Cashbook Example'!AF2</f>
        <v>Super Contribution</v>
      </c>
      <c r="Q24" s="43">
        <v>160</v>
      </c>
      <c r="R24" s="19"/>
      <c r="S24" s="43">
        <v>160</v>
      </c>
      <c r="T24" s="19"/>
      <c r="U24" s="43">
        <v>160</v>
      </c>
      <c r="V24" s="19"/>
      <c r="W24" s="43">
        <v>160</v>
      </c>
      <c r="X24" s="19"/>
      <c r="Y24" s="43">
        <v>160</v>
      </c>
      <c r="Z24" s="19"/>
      <c r="AA24" s="43">
        <v>160</v>
      </c>
      <c r="AB24" s="19"/>
      <c r="AC24" s="32">
        <f t="shared" si="1"/>
        <v>1920</v>
      </c>
      <c r="AD24" s="33">
        <f t="shared" si="1"/>
        <v>146</v>
      </c>
    </row>
    <row r="25" spans="1:30" ht="13.5">
      <c r="A25" s="204" t="str">
        <f>'Cashbook Example'!AG2</f>
        <v>Telephone</v>
      </c>
      <c r="B25" s="43">
        <v>100</v>
      </c>
      <c r="C25" s="19">
        <f>'Cashbook Example'!AG49</f>
        <v>98.45</v>
      </c>
      <c r="D25" s="43">
        <v>100</v>
      </c>
      <c r="E25" s="19"/>
      <c r="F25" s="43">
        <v>100</v>
      </c>
      <c r="G25" s="19"/>
      <c r="H25" s="43">
        <v>100</v>
      </c>
      <c r="I25" s="19"/>
      <c r="J25" s="43">
        <v>100</v>
      </c>
      <c r="K25" s="19"/>
      <c r="L25" s="43">
        <v>100</v>
      </c>
      <c r="M25" s="19"/>
      <c r="N25" s="32">
        <f t="shared" si="0"/>
        <v>600</v>
      </c>
      <c r="O25" s="33">
        <f t="shared" si="0"/>
        <v>98.45</v>
      </c>
      <c r="P25" s="204" t="str">
        <f>'Cashbook Example'!AG2</f>
        <v>Telephone</v>
      </c>
      <c r="Q25" s="43">
        <v>100</v>
      </c>
      <c r="R25" s="19"/>
      <c r="S25" s="43">
        <v>100</v>
      </c>
      <c r="T25" s="19"/>
      <c r="U25" s="43">
        <v>100</v>
      </c>
      <c r="V25" s="19"/>
      <c r="W25" s="43">
        <v>100</v>
      </c>
      <c r="X25" s="19"/>
      <c r="Y25" s="43">
        <v>100</v>
      </c>
      <c r="Z25" s="19"/>
      <c r="AA25" s="43">
        <v>100</v>
      </c>
      <c r="AB25" s="19"/>
      <c r="AC25" s="32">
        <f t="shared" si="1"/>
        <v>1200</v>
      </c>
      <c r="AD25" s="33">
        <f t="shared" si="1"/>
        <v>98.45</v>
      </c>
    </row>
    <row r="26" spans="1:30" ht="13.5">
      <c r="A26" s="204" t="str">
        <f>'Cashbook Example'!AH2</f>
        <v>Wages</v>
      </c>
      <c r="B26" s="458">
        <v>1800</v>
      </c>
      <c r="C26" s="19">
        <f>'Cashbook Example'!AH49</f>
        <v>1627</v>
      </c>
      <c r="D26" s="458">
        <v>1800</v>
      </c>
      <c r="E26" s="19"/>
      <c r="F26" s="458">
        <v>1800</v>
      </c>
      <c r="G26" s="19"/>
      <c r="H26" s="458">
        <v>1800</v>
      </c>
      <c r="I26" s="19"/>
      <c r="J26" s="458">
        <v>1800</v>
      </c>
      <c r="K26" s="19"/>
      <c r="L26" s="458">
        <v>1800</v>
      </c>
      <c r="M26" s="31"/>
      <c r="N26" s="32"/>
      <c r="O26" s="33"/>
      <c r="P26" s="204" t="str">
        <f>'Cashbook Example'!AH2</f>
        <v>Wages</v>
      </c>
      <c r="Q26" s="458">
        <v>1800</v>
      </c>
      <c r="R26" s="19"/>
      <c r="S26" s="458">
        <v>1800</v>
      </c>
      <c r="T26" s="19"/>
      <c r="U26" s="458">
        <v>1800</v>
      </c>
      <c r="V26" s="19"/>
      <c r="W26" s="458">
        <v>1800</v>
      </c>
      <c r="X26" s="19"/>
      <c r="Y26" s="458">
        <v>1800</v>
      </c>
      <c r="Z26" s="19"/>
      <c r="AA26" s="458">
        <v>1800</v>
      </c>
      <c r="AB26" s="31"/>
      <c r="AC26" s="32"/>
      <c r="AD26" s="33"/>
    </row>
    <row r="27" spans="1:30" ht="13.5">
      <c r="A27" s="204" t="str">
        <f>'Cashbook Example'!AI2</f>
        <v>Internet &amp; IT</v>
      </c>
      <c r="B27" s="458">
        <v>150</v>
      </c>
      <c r="C27" s="19">
        <f>'Cashbook Example'!AI49</f>
        <v>170</v>
      </c>
      <c r="D27" s="458">
        <v>150</v>
      </c>
      <c r="E27" s="19"/>
      <c r="F27" s="458">
        <v>150</v>
      </c>
      <c r="G27" s="19"/>
      <c r="H27" s="458">
        <v>150</v>
      </c>
      <c r="I27" s="19"/>
      <c r="J27" s="458">
        <v>150</v>
      </c>
      <c r="K27" s="19"/>
      <c r="L27" s="458">
        <v>150</v>
      </c>
      <c r="M27" s="31"/>
      <c r="N27" s="32"/>
      <c r="O27" s="33"/>
      <c r="P27" s="204" t="str">
        <f>'Cashbook Example'!AI2</f>
        <v>Internet &amp; IT</v>
      </c>
      <c r="Q27" s="458">
        <v>150</v>
      </c>
      <c r="R27" s="19"/>
      <c r="S27" s="458">
        <v>150</v>
      </c>
      <c r="T27" s="19"/>
      <c r="U27" s="458">
        <v>150</v>
      </c>
      <c r="V27" s="19"/>
      <c r="W27" s="458">
        <v>150</v>
      </c>
      <c r="X27" s="19"/>
      <c r="Y27" s="458">
        <v>150</v>
      </c>
      <c r="Z27" s="19"/>
      <c r="AA27" s="458">
        <v>150</v>
      </c>
      <c r="AB27" s="31"/>
      <c r="AC27" s="32"/>
      <c r="AD27" s="33"/>
    </row>
    <row r="28" spans="1:30" ht="13.5">
      <c r="A28" s="204"/>
      <c r="B28" s="31"/>
      <c r="C28" s="19"/>
      <c r="D28" s="31"/>
      <c r="E28" s="19"/>
      <c r="F28" s="31"/>
      <c r="G28" s="19"/>
      <c r="H28" s="31"/>
      <c r="I28" s="19"/>
      <c r="J28" s="31"/>
      <c r="K28" s="19"/>
      <c r="L28" s="31"/>
      <c r="M28" s="31"/>
      <c r="N28" s="32"/>
      <c r="O28" s="33"/>
      <c r="P28" s="204"/>
      <c r="Q28" s="31"/>
      <c r="R28" s="19"/>
      <c r="S28" s="31"/>
      <c r="T28" s="19"/>
      <c r="U28" s="31"/>
      <c r="V28" s="19"/>
      <c r="W28" s="31"/>
      <c r="X28" s="19"/>
      <c r="Y28" s="31"/>
      <c r="Z28" s="19"/>
      <c r="AA28" s="31"/>
      <c r="AB28" s="31"/>
      <c r="AC28" s="32"/>
      <c r="AD28" s="33"/>
    </row>
    <row r="29" spans="1:30" ht="15" thickBot="1">
      <c r="A29" s="198" t="s">
        <v>35</v>
      </c>
      <c r="B29" s="24">
        <f>SUM(B10:B27)</f>
        <v>8815</v>
      </c>
      <c r="C29" s="168">
        <f>SUM(C10:C27)</f>
        <v>7977.54</v>
      </c>
      <c r="D29" s="24">
        <f aca="true" t="shared" si="2" ref="D29:M29">SUM(D10:D25)</f>
        <v>5945</v>
      </c>
      <c r="E29" s="20">
        <f t="shared" si="2"/>
        <v>0</v>
      </c>
      <c r="F29" s="24">
        <f t="shared" si="2"/>
        <v>6105</v>
      </c>
      <c r="G29" s="20">
        <f t="shared" si="2"/>
        <v>0</v>
      </c>
      <c r="H29" s="24">
        <f t="shared" si="2"/>
        <v>6265</v>
      </c>
      <c r="I29" s="20">
        <f t="shared" si="2"/>
        <v>0</v>
      </c>
      <c r="J29" s="24">
        <f t="shared" si="2"/>
        <v>6585</v>
      </c>
      <c r="K29" s="20">
        <f t="shared" si="2"/>
        <v>0</v>
      </c>
      <c r="L29" s="24">
        <f t="shared" si="2"/>
        <v>6585</v>
      </c>
      <c r="M29" s="24">
        <f t="shared" si="2"/>
        <v>0</v>
      </c>
      <c r="N29" s="26">
        <f>SUM(B29+D29+F29+H29+J29+L29)</f>
        <v>40300</v>
      </c>
      <c r="O29" s="159">
        <f>SUM(C29+E29+G29+I29+K29+M29)</f>
        <v>7977.54</v>
      </c>
      <c r="P29" s="198" t="s">
        <v>35</v>
      </c>
      <c r="Q29" s="34">
        <f aca="true" t="shared" si="3" ref="Q29:AB29">SUM(Q10:Q25)</f>
        <v>5625</v>
      </c>
      <c r="R29" s="20">
        <f t="shared" si="3"/>
        <v>0</v>
      </c>
      <c r="S29" s="24">
        <f t="shared" si="3"/>
        <v>5945</v>
      </c>
      <c r="T29" s="20">
        <f t="shared" si="3"/>
        <v>0</v>
      </c>
      <c r="U29" s="24">
        <f t="shared" si="3"/>
        <v>5945</v>
      </c>
      <c r="V29" s="20">
        <f t="shared" si="3"/>
        <v>0</v>
      </c>
      <c r="W29" s="24">
        <f t="shared" si="3"/>
        <v>6105</v>
      </c>
      <c r="X29" s="20">
        <f t="shared" si="3"/>
        <v>0</v>
      </c>
      <c r="Y29" s="24">
        <f t="shared" si="3"/>
        <v>6265</v>
      </c>
      <c r="Z29" s="20">
        <f t="shared" si="3"/>
        <v>0</v>
      </c>
      <c r="AA29" s="24">
        <f t="shared" si="3"/>
        <v>6265</v>
      </c>
      <c r="AB29" s="24">
        <f t="shared" si="3"/>
        <v>0</v>
      </c>
      <c r="AC29" s="26">
        <f t="shared" si="1"/>
        <v>76450</v>
      </c>
      <c r="AD29" s="159">
        <f t="shared" si="1"/>
        <v>7977.54</v>
      </c>
    </row>
    <row r="30" spans="1:30" ht="15.75" thickBot="1" thickTop="1">
      <c r="A30" s="160"/>
      <c r="B30" s="35"/>
      <c r="C30" s="35"/>
      <c r="D30" s="35"/>
      <c r="E30" s="35"/>
      <c r="F30" s="35"/>
      <c r="G30" s="35"/>
      <c r="H30" s="35"/>
      <c r="I30" s="35"/>
      <c r="J30" s="35"/>
      <c r="K30" s="35"/>
      <c r="L30" s="35"/>
      <c r="M30" s="35"/>
      <c r="N30" s="158"/>
      <c r="O30" s="158"/>
      <c r="P30" s="160"/>
      <c r="Q30" s="35"/>
      <c r="R30" s="35"/>
      <c r="S30" s="35"/>
      <c r="T30" s="35"/>
      <c r="U30" s="35"/>
      <c r="V30" s="35"/>
      <c r="W30" s="35"/>
      <c r="X30" s="35"/>
      <c r="Y30" s="35"/>
      <c r="Z30" s="35"/>
      <c r="AA30" s="35"/>
      <c r="AB30" s="35"/>
      <c r="AC30" s="158"/>
      <c r="AD30" s="158"/>
    </row>
    <row r="31" spans="1:30" ht="15" thickTop="1">
      <c r="A31" s="161" t="s">
        <v>134</v>
      </c>
      <c r="B31" s="173">
        <f>SUM(B6*0.1)</f>
        <v>750</v>
      </c>
      <c r="C31" s="18">
        <f>'Cashbook Example'!F49</f>
        <v>725.5</v>
      </c>
      <c r="D31" s="173">
        <f>SUM(D6*0.1)</f>
        <v>800</v>
      </c>
      <c r="E31" s="166"/>
      <c r="F31" s="173">
        <f>SUM(F6*0.1)</f>
        <v>900</v>
      </c>
      <c r="G31" s="166"/>
      <c r="H31" s="173">
        <f>SUM(H6*0.1)</f>
        <v>1000</v>
      </c>
      <c r="I31" s="166"/>
      <c r="J31" s="173">
        <f>SUM(J6*0.1)</f>
        <v>1200</v>
      </c>
      <c r="K31" s="166"/>
      <c r="L31" s="173">
        <f>SUM(L6*0.1)</f>
        <v>1200</v>
      </c>
      <c r="M31" s="162"/>
      <c r="N31" s="29">
        <f aca="true" t="shared" si="4" ref="N31:O33">SUM(B31+D31+F31+H31+J31+L31)</f>
        <v>5850</v>
      </c>
      <c r="O31" s="170">
        <f t="shared" si="4"/>
        <v>725.5</v>
      </c>
      <c r="P31" s="21" t="s">
        <v>134</v>
      </c>
      <c r="Q31" s="173">
        <f>SUM(Q6*0.1)</f>
        <v>600</v>
      </c>
      <c r="R31" s="166"/>
      <c r="S31" s="173">
        <f>SUM(S6*0.1)</f>
        <v>800</v>
      </c>
      <c r="T31" s="166"/>
      <c r="U31" s="173">
        <f>SUM(U6*0.1)</f>
        <v>800</v>
      </c>
      <c r="V31" s="166"/>
      <c r="W31" s="173">
        <f>SUM(W6*0.1)</f>
        <v>900</v>
      </c>
      <c r="X31" s="166"/>
      <c r="Y31" s="173">
        <f>SUM(Y6*0.1)</f>
        <v>1000</v>
      </c>
      <c r="Z31" s="166"/>
      <c r="AA31" s="173">
        <f>SUM(AA6*0.1)</f>
        <v>1000</v>
      </c>
      <c r="AB31" s="166"/>
      <c r="AC31" s="190">
        <f aca="true" t="shared" si="5" ref="AC31:AD33">SUM(N31+Q31+S31+U31+W31+Y31+AA31)</f>
        <v>10950</v>
      </c>
      <c r="AD31" s="170">
        <f t="shared" si="5"/>
        <v>725.5</v>
      </c>
    </row>
    <row r="32" spans="1:30" ht="13.5">
      <c r="A32" s="165" t="s">
        <v>137</v>
      </c>
      <c r="B32" s="174">
        <f>SUM(B10,B12,B13,B14,B15,B17,B18,B19,B20,B21,B22,B25)*0.1</f>
        <v>455.5</v>
      </c>
      <c r="C32" s="19">
        <f>'Cashbook Example'!Q49</f>
        <v>555.4545454545455</v>
      </c>
      <c r="D32" s="174">
        <f>SUM(D10,D12,D13,D14,D15,D17,D18,D19,D20,D21,D22,D25)*0.1</f>
        <v>463.5</v>
      </c>
      <c r="E32" s="167"/>
      <c r="F32" s="174">
        <f>SUM(F10,F12,F13,F14,F15,F17,F18,F19,F20,F21,F22,F25)*0.1</f>
        <v>479.5</v>
      </c>
      <c r="G32" s="167"/>
      <c r="H32" s="174">
        <f>SUM(H10,H12,H13,H14,H15,H17,H18,H19,H20,H21,H22,H25)*0.1</f>
        <v>495.5</v>
      </c>
      <c r="I32" s="167"/>
      <c r="J32" s="174">
        <f>SUM(J10,J12,J13,J14,J15,J17,J18,J19,J20,J21,J22,J25)*0.1</f>
        <v>527.5</v>
      </c>
      <c r="K32" s="167"/>
      <c r="L32" s="174">
        <f>SUM(L10,L12,L13,L14,L15,L17,L18,L19,L20,L21,L22,L25)*0.1</f>
        <v>527.5</v>
      </c>
      <c r="M32" s="35"/>
      <c r="N32" s="32">
        <f t="shared" si="4"/>
        <v>2949</v>
      </c>
      <c r="O32" s="171">
        <f t="shared" si="4"/>
        <v>555.4545454545455</v>
      </c>
      <c r="P32" s="22" t="s">
        <v>137</v>
      </c>
      <c r="Q32" s="174">
        <f>SUM(Q10,Q12,Q13,Q14,Q15,Q17,Q18,Q19,Q20,Q21,Q22,Q25)*0.1</f>
        <v>431.5</v>
      </c>
      <c r="R32" s="167"/>
      <c r="S32" s="174">
        <f>SUM(S10,S12,S13,S14,S15,S17,S18,S19,S20,S21,S22,S25)*0.1</f>
        <v>463.5</v>
      </c>
      <c r="T32" s="167"/>
      <c r="U32" s="174">
        <f>SUM(U10,U12,U13,U14,U15,U17,U18,U19,U20,U21,U22,U25)*0.1</f>
        <v>463.5</v>
      </c>
      <c r="V32" s="167"/>
      <c r="W32" s="174">
        <f>SUM(W10,W12,W13,W14,W15,W17,W18,W19,W20,W21,W22,W25)*0.1</f>
        <v>479.5</v>
      </c>
      <c r="X32" s="167"/>
      <c r="Y32" s="174">
        <f>SUM(Y10,Y12,Y13,Y14,Y15,Y17,Y18,Y19,Y20,Y21,Y22,Y25)*0.1</f>
        <v>495.5</v>
      </c>
      <c r="Z32" s="167"/>
      <c r="AA32" s="174">
        <f>SUM(AA10,AA12,AA13,AA14,AA15,AA17,AA18,AA19,AA20,AA21,AA22,AA25)*0.1</f>
        <v>495.5</v>
      </c>
      <c r="AB32" s="167"/>
      <c r="AC32" s="191">
        <f t="shared" si="5"/>
        <v>5778</v>
      </c>
      <c r="AD32" s="171">
        <f t="shared" si="5"/>
        <v>555.4545454545455</v>
      </c>
    </row>
    <row r="33" spans="1:30" ht="15" thickBot="1">
      <c r="A33" s="163" t="s">
        <v>144</v>
      </c>
      <c r="B33" s="175"/>
      <c r="C33" s="44">
        <v>554</v>
      </c>
      <c r="D33" s="169"/>
      <c r="E33" s="176"/>
      <c r="F33" s="164"/>
      <c r="H33" s="169">
        <f>SUM(D31+F31+B31-D32-F32-B32)</f>
        <v>1051.5</v>
      </c>
      <c r="I33" s="176">
        <f>SUM(E31+G31+C31-E32-G32-C32)</f>
        <v>170.0454545454545</v>
      </c>
      <c r="J33" s="164"/>
      <c r="K33" s="164"/>
      <c r="L33" s="169"/>
      <c r="M33" s="164"/>
      <c r="N33" s="26">
        <f t="shared" si="4"/>
        <v>1051.5</v>
      </c>
      <c r="O33" s="159">
        <f>SUM(C33+E33+G46+I33+K33+M33)</f>
        <v>724.0454545454545</v>
      </c>
      <c r="P33" s="16" t="s">
        <v>144</v>
      </c>
      <c r="Q33" s="169"/>
      <c r="R33" s="164"/>
      <c r="S33" s="169">
        <f>SUM(H31+J31+L31-H32-J32-L32)</f>
        <v>1849.5</v>
      </c>
      <c r="T33" s="176">
        <f>SUM(I31+K31+M31-I32-K32-M32)</f>
        <v>0</v>
      </c>
      <c r="U33" s="164"/>
      <c r="V33" s="164"/>
      <c r="W33" s="169">
        <f>SUM(S31+U31+Q31-S32-U32-Q32)</f>
        <v>841.5</v>
      </c>
      <c r="X33" s="176">
        <f>SUM(T31+V31+R31-T32-V32-R32)</f>
        <v>0</v>
      </c>
      <c r="Y33" s="164"/>
      <c r="Z33" s="164"/>
      <c r="AA33" s="169"/>
      <c r="AB33" s="168"/>
      <c r="AC33" s="192">
        <f t="shared" si="5"/>
        <v>3742.5</v>
      </c>
      <c r="AD33" s="159">
        <f t="shared" si="5"/>
        <v>724.0454545454545</v>
      </c>
    </row>
    <row r="34" spans="1:30" ht="15.75" thickBot="1" thickTop="1">
      <c r="A34" s="520"/>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row>
    <row r="35" spans="1:30" s="47" customFormat="1" ht="15.75" thickBot="1" thickTop="1">
      <c r="A35" s="236" t="s">
        <v>39</v>
      </c>
      <c r="B35" s="407">
        <f aca="true" t="shared" si="6" ref="B35:N35">B6+B31-B29-B32-B33</f>
        <v>-1020.5</v>
      </c>
      <c r="C35" s="408">
        <f t="shared" si="6"/>
        <v>-1106.4945454545455</v>
      </c>
      <c r="D35" s="409">
        <f t="shared" si="6"/>
        <v>2391.5</v>
      </c>
      <c r="E35" s="408">
        <f t="shared" si="6"/>
        <v>0</v>
      </c>
      <c r="F35" s="409">
        <f t="shared" si="6"/>
        <v>3315.5</v>
      </c>
      <c r="G35" s="408">
        <f>G6+G31-G29-G32-G46</f>
        <v>0</v>
      </c>
      <c r="H35" s="409">
        <f t="shared" si="6"/>
        <v>3188</v>
      </c>
      <c r="I35" s="408">
        <f t="shared" si="6"/>
        <v>-170.0454545454545</v>
      </c>
      <c r="J35" s="409">
        <f t="shared" si="6"/>
        <v>6087.5</v>
      </c>
      <c r="K35" s="408">
        <f t="shared" si="6"/>
        <v>0</v>
      </c>
      <c r="L35" s="409">
        <f t="shared" si="6"/>
        <v>6087.5</v>
      </c>
      <c r="M35" s="408">
        <f t="shared" si="6"/>
        <v>0</v>
      </c>
      <c r="N35" s="237">
        <f t="shared" si="6"/>
        <v>20049.5</v>
      </c>
      <c r="O35" s="251">
        <f>O6+O31-O29-O32-O33</f>
        <v>-1276.54</v>
      </c>
      <c r="P35" s="236" t="s">
        <v>39</v>
      </c>
      <c r="Q35" s="409">
        <f aca="true" t="shared" si="7" ref="Q35:AC35">Q6+Q31-Q29-Q32-Q33</f>
        <v>543.5</v>
      </c>
      <c r="R35" s="408">
        <f t="shared" si="7"/>
        <v>0</v>
      </c>
      <c r="S35" s="409">
        <f t="shared" si="7"/>
        <v>542</v>
      </c>
      <c r="T35" s="408">
        <f t="shared" si="7"/>
        <v>0</v>
      </c>
      <c r="U35" s="409">
        <f t="shared" si="7"/>
        <v>2391.5</v>
      </c>
      <c r="V35" s="408">
        <f t="shared" si="7"/>
        <v>0</v>
      </c>
      <c r="W35" s="409">
        <f t="shared" si="7"/>
        <v>2474</v>
      </c>
      <c r="X35" s="408">
        <f t="shared" si="7"/>
        <v>0</v>
      </c>
      <c r="Y35" s="409">
        <f t="shared" si="7"/>
        <v>4239.5</v>
      </c>
      <c r="Z35" s="408">
        <f t="shared" si="7"/>
        <v>0</v>
      </c>
      <c r="AA35" s="409">
        <f t="shared" si="7"/>
        <v>4239.5</v>
      </c>
      <c r="AB35" s="408">
        <f t="shared" si="7"/>
        <v>0</v>
      </c>
      <c r="AC35" s="237">
        <f t="shared" si="7"/>
        <v>34479.5</v>
      </c>
      <c r="AD35" s="238">
        <f>AD6+AD31-AD29-AD32-AD33</f>
        <v>-1276.54</v>
      </c>
    </row>
    <row r="36" spans="1:30" s="47" customFormat="1" ht="15" thickTop="1">
      <c r="A36" s="239" t="s">
        <v>37</v>
      </c>
      <c r="B36" s="412">
        <v>2500</v>
      </c>
      <c r="C36" s="413">
        <v>3950</v>
      </c>
      <c r="D36" s="412">
        <f>B38</f>
        <v>1479.5</v>
      </c>
      <c r="E36" s="413">
        <f aca="true" t="shared" si="8" ref="E36:M36">C38</f>
        <v>2843.5054545454545</v>
      </c>
      <c r="F36" s="412">
        <f t="shared" si="8"/>
        <v>3871</v>
      </c>
      <c r="G36" s="413">
        <f t="shared" si="8"/>
        <v>2843.5054545454545</v>
      </c>
      <c r="H36" s="412">
        <f t="shared" si="8"/>
        <v>7186.5</v>
      </c>
      <c r="I36" s="413">
        <f t="shared" si="8"/>
        <v>2843.5054545454545</v>
      </c>
      <c r="J36" s="412">
        <f t="shared" si="8"/>
        <v>10374.5</v>
      </c>
      <c r="K36" s="413">
        <f t="shared" si="8"/>
        <v>2673.46</v>
      </c>
      <c r="L36" s="412">
        <f t="shared" si="8"/>
        <v>16462</v>
      </c>
      <c r="M36" s="412">
        <f t="shared" si="8"/>
        <v>2673.46</v>
      </c>
      <c r="N36" s="415"/>
      <c r="O36" s="240"/>
      <c r="P36" s="239" t="s">
        <v>37</v>
      </c>
      <c r="Q36" s="412">
        <f>L38</f>
        <v>22549.5</v>
      </c>
      <c r="R36" s="413">
        <f>M38</f>
        <v>2673.46</v>
      </c>
      <c r="S36" s="412">
        <f aca="true" t="shared" si="9" ref="S36:AB36">Q38</f>
        <v>23093</v>
      </c>
      <c r="T36" s="413">
        <f t="shared" si="9"/>
        <v>2673.46</v>
      </c>
      <c r="U36" s="412">
        <f t="shared" si="9"/>
        <v>23635</v>
      </c>
      <c r="V36" s="413">
        <f t="shared" si="9"/>
        <v>2673.46</v>
      </c>
      <c r="W36" s="412">
        <f t="shared" si="9"/>
        <v>26026.5</v>
      </c>
      <c r="X36" s="413">
        <f t="shared" si="9"/>
        <v>2673.46</v>
      </c>
      <c r="Y36" s="412">
        <f t="shared" si="9"/>
        <v>28500.5</v>
      </c>
      <c r="Z36" s="413">
        <f t="shared" si="9"/>
        <v>2673.46</v>
      </c>
      <c r="AA36" s="412">
        <f t="shared" si="9"/>
        <v>32740</v>
      </c>
      <c r="AB36" s="414">
        <f t="shared" si="9"/>
        <v>2673.46</v>
      </c>
      <c r="AC36" s="241"/>
      <c r="AD36" s="242"/>
    </row>
    <row r="37" spans="1:30" s="47" customFormat="1" ht="13.5">
      <c r="A37" s="239" t="s">
        <v>163</v>
      </c>
      <c r="B37" s="410">
        <v>0</v>
      </c>
      <c r="C37" s="411">
        <v>0</v>
      </c>
      <c r="D37" s="410"/>
      <c r="E37" s="411"/>
      <c r="F37" s="410"/>
      <c r="G37" s="411"/>
      <c r="H37" s="410"/>
      <c r="I37" s="411"/>
      <c r="J37" s="410"/>
      <c r="K37" s="411"/>
      <c r="L37" s="410"/>
      <c r="M37" s="410"/>
      <c r="N37" s="263"/>
      <c r="O37" s="262"/>
      <c r="P37" s="239" t="s">
        <v>163</v>
      </c>
      <c r="Q37" s="410"/>
      <c r="R37" s="411"/>
      <c r="S37" s="410"/>
      <c r="T37" s="411"/>
      <c r="U37" s="410"/>
      <c r="V37" s="411"/>
      <c r="W37" s="410"/>
      <c r="X37" s="411"/>
      <c r="Y37" s="410"/>
      <c r="Z37" s="411"/>
      <c r="AA37" s="410"/>
      <c r="AB37" s="410"/>
      <c r="AC37" s="263"/>
      <c r="AD37" s="262"/>
    </row>
    <row r="38" spans="1:30" s="47" customFormat="1" ht="15" thickBot="1">
      <c r="A38" s="198" t="s">
        <v>38</v>
      </c>
      <c r="B38" s="416">
        <f aca="true" t="shared" si="10" ref="B38:M38">SUM(B35:B37)</f>
        <v>1479.5</v>
      </c>
      <c r="C38" s="417">
        <f t="shared" si="10"/>
        <v>2843.5054545454545</v>
      </c>
      <c r="D38" s="416">
        <f t="shared" si="10"/>
        <v>3871</v>
      </c>
      <c r="E38" s="417">
        <f t="shared" si="10"/>
        <v>2843.5054545454545</v>
      </c>
      <c r="F38" s="416">
        <f t="shared" si="10"/>
        <v>7186.5</v>
      </c>
      <c r="G38" s="417">
        <f t="shared" si="10"/>
        <v>2843.5054545454545</v>
      </c>
      <c r="H38" s="416">
        <f t="shared" si="10"/>
        <v>10374.5</v>
      </c>
      <c r="I38" s="417">
        <f t="shared" si="10"/>
        <v>2673.46</v>
      </c>
      <c r="J38" s="416">
        <f t="shared" si="10"/>
        <v>16462</v>
      </c>
      <c r="K38" s="417">
        <f t="shared" si="10"/>
        <v>2673.46</v>
      </c>
      <c r="L38" s="416">
        <f t="shared" si="10"/>
        <v>22549.5</v>
      </c>
      <c r="M38" s="417">
        <f t="shared" si="10"/>
        <v>2673.46</v>
      </c>
      <c r="N38" s="264"/>
      <c r="O38" s="265"/>
      <c r="P38" s="198" t="s">
        <v>38</v>
      </c>
      <c r="Q38" s="416">
        <f aca="true" t="shared" si="11" ref="Q38:AB38">SUM(Q35:Q37)</f>
        <v>23093</v>
      </c>
      <c r="R38" s="417">
        <f t="shared" si="11"/>
        <v>2673.46</v>
      </c>
      <c r="S38" s="416">
        <f t="shared" si="11"/>
        <v>23635</v>
      </c>
      <c r="T38" s="417">
        <f t="shared" si="11"/>
        <v>2673.46</v>
      </c>
      <c r="U38" s="416">
        <f t="shared" si="11"/>
        <v>26026.5</v>
      </c>
      <c r="V38" s="417">
        <f t="shared" si="11"/>
        <v>2673.46</v>
      </c>
      <c r="W38" s="416">
        <f t="shared" si="11"/>
        <v>28500.5</v>
      </c>
      <c r="X38" s="417">
        <f t="shared" si="11"/>
        <v>2673.46</v>
      </c>
      <c r="Y38" s="416">
        <f t="shared" si="11"/>
        <v>32740</v>
      </c>
      <c r="Z38" s="417">
        <f t="shared" si="11"/>
        <v>2673.46</v>
      </c>
      <c r="AA38" s="416">
        <f t="shared" si="11"/>
        <v>36979.5</v>
      </c>
      <c r="AB38" s="417">
        <f t="shared" si="11"/>
        <v>2673.46</v>
      </c>
      <c r="AC38" s="264"/>
      <c r="AD38" s="265"/>
    </row>
    <row r="39" spans="1:30" s="47" customFormat="1" ht="15.75" thickBot="1" thickTop="1">
      <c r="A39" s="253"/>
      <c r="B39" s="253"/>
      <c r="C39" s="253"/>
      <c r="D39" s="253"/>
      <c r="E39" s="418"/>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row>
    <row r="40" spans="1:30" s="47" customFormat="1" ht="15.75" thickBot="1" thickTop="1">
      <c r="A40" s="431" t="s">
        <v>164</v>
      </c>
      <c r="B40" s="434" t="s">
        <v>165</v>
      </c>
      <c r="C40" s="435" t="s">
        <v>166</v>
      </c>
      <c r="D40" s="435" t="s">
        <v>167</v>
      </c>
      <c r="E40" s="436" t="s">
        <v>168</v>
      </c>
      <c r="F40" s="437" t="s">
        <v>165</v>
      </c>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row>
    <row r="41" spans="1:30" s="47" customFormat="1" ht="15" thickTop="1">
      <c r="A41" s="432" t="s">
        <v>169</v>
      </c>
      <c r="B41" s="450">
        <v>22514</v>
      </c>
      <c r="C41" s="438">
        <f>C4+E4+G4</f>
        <v>0</v>
      </c>
      <c r="D41" s="438">
        <f>I4+K4+M4</f>
        <v>0</v>
      </c>
      <c r="E41" s="439">
        <f>R4+T4+V4</f>
        <v>0</v>
      </c>
      <c r="F41" s="440">
        <f>X4+Z4+AB4</f>
        <v>0</v>
      </c>
      <c r="G41" s="253"/>
      <c r="H41" s="253"/>
      <c r="I41" s="420"/>
      <c r="J41" s="253"/>
      <c r="K41" s="253"/>
      <c r="L41" s="253"/>
      <c r="M41" s="253"/>
      <c r="N41" s="253"/>
      <c r="O41" s="253"/>
      <c r="P41" s="253"/>
      <c r="Q41" s="253"/>
      <c r="R41" s="253"/>
      <c r="S41" s="253"/>
      <c r="T41" s="253"/>
      <c r="U41" s="253"/>
      <c r="V41" s="253"/>
      <c r="W41" s="253"/>
      <c r="X41" s="253"/>
      <c r="Y41" s="253"/>
      <c r="Z41" s="253"/>
      <c r="AA41" s="253"/>
      <c r="AB41" s="253"/>
      <c r="AC41" s="253"/>
      <c r="AD41" s="253"/>
    </row>
    <row r="42" spans="1:30" s="47" customFormat="1" ht="13.5">
      <c r="A42" s="432" t="s">
        <v>170</v>
      </c>
      <c r="B42" s="450">
        <v>0</v>
      </c>
      <c r="C42" s="438">
        <f>C14+E14+G14</f>
        <v>1809.09</v>
      </c>
      <c r="D42" s="438">
        <f>I12+K12+M12</f>
        <v>0</v>
      </c>
      <c r="E42" s="439">
        <f>R12+T12+V12</f>
        <v>0</v>
      </c>
      <c r="F42" s="440">
        <f>X12+Z12+AB12</f>
        <v>0</v>
      </c>
      <c r="G42" s="253"/>
      <c r="H42" s="253"/>
      <c r="I42" s="420"/>
      <c r="J42" s="253"/>
      <c r="K42" s="253"/>
      <c r="L42" s="253"/>
      <c r="M42" s="253"/>
      <c r="N42" s="253"/>
      <c r="O42" s="253"/>
      <c r="P42" s="253"/>
      <c r="Q42" s="253"/>
      <c r="R42" s="253"/>
      <c r="S42" s="253"/>
      <c r="T42" s="253"/>
      <c r="U42" s="253"/>
      <c r="V42" s="253"/>
      <c r="W42" s="253"/>
      <c r="X42" s="253"/>
      <c r="Y42" s="253"/>
      <c r="Z42" s="253"/>
      <c r="AA42" s="253"/>
      <c r="AB42" s="253"/>
      <c r="AC42" s="253"/>
      <c r="AD42" s="253"/>
    </row>
    <row r="43" spans="1:30" s="47" customFormat="1" ht="13.5">
      <c r="A43" s="432" t="s">
        <v>172</v>
      </c>
      <c r="B43" s="450">
        <v>16959</v>
      </c>
      <c r="C43" s="438">
        <f>C29+E29+G29-C42</f>
        <v>6168.45</v>
      </c>
      <c r="D43" s="438">
        <f>I29+K29+M29-D42</f>
        <v>0</v>
      </c>
      <c r="E43" s="439">
        <f>R29+T29+V29-E42</f>
        <v>0</v>
      </c>
      <c r="F43" s="440">
        <f>X29+Z29+AB29-F42</f>
        <v>0</v>
      </c>
      <c r="G43" s="253"/>
      <c r="H43" s="253"/>
      <c r="I43" s="420"/>
      <c r="J43" s="253"/>
      <c r="K43" s="253"/>
      <c r="L43" s="253"/>
      <c r="M43" s="253"/>
      <c r="N43" s="253"/>
      <c r="O43" s="253"/>
      <c r="P43" s="253"/>
      <c r="Q43" s="253"/>
      <c r="R43" s="253"/>
      <c r="S43" s="253"/>
      <c r="T43" s="253"/>
      <c r="U43" s="253"/>
      <c r="V43" s="253"/>
      <c r="W43" s="253"/>
      <c r="X43" s="253"/>
      <c r="Y43" s="253"/>
      <c r="Z43" s="253"/>
      <c r="AA43" s="253"/>
      <c r="AB43" s="253"/>
      <c r="AC43" s="253"/>
      <c r="AD43" s="253"/>
    </row>
    <row r="44" spans="1:30" s="47" customFormat="1" ht="13.5">
      <c r="A44" s="432" t="s">
        <v>174</v>
      </c>
      <c r="B44" s="450">
        <v>4512</v>
      </c>
      <c r="C44" s="438">
        <f>C24+E24+G24</f>
        <v>146</v>
      </c>
      <c r="D44" s="438">
        <f>I24+K24+M24</f>
        <v>0</v>
      </c>
      <c r="E44" s="439">
        <f>R24+T24+V24</f>
        <v>0</v>
      </c>
      <c r="F44" s="440">
        <f>X24+Z24+AB24</f>
        <v>0</v>
      </c>
      <c r="G44" s="253"/>
      <c r="H44" s="253"/>
      <c r="I44" s="420"/>
      <c r="J44" s="253"/>
      <c r="K44" s="253"/>
      <c r="L44" s="253"/>
      <c r="M44" s="253"/>
      <c r="N44" s="253"/>
      <c r="O44" s="253"/>
      <c r="P44" s="253"/>
      <c r="Q44" s="253"/>
      <c r="R44" s="253"/>
      <c r="S44" s="253"/>
      <c r="T44" s="253"/>
      <c r="U44" s="253"/>
      <c r="V44" s="253"/>
      <c r="W44" s="253"/>
      <c r="X44" s="253"/>
      <c r="Y44" s="253"/>
      <c r="Z44" s="253"/>
      <c r="AA44" s="253"/>
      <c r="AB44" s="253"/>
      <c r="AC44" s="253"/>
      <c r="AD44" s="253"/>
    </row>
    <row r="45" spans="1:30" s="47" customFormat="1" ht="13.5">
      <c r="A45" s="432" t="s">
        <v>176</v>
      </c>
      <c r="B45" s="452">
        <f>+C21</f>
        <v>270</v>
      </c>
      <c r="C45" s="438">
        <f>I19</f>
        <v>0</v>
      </c>
      <c r="E45" s="439">
        <f>X19</f>
        <v>0</v>
      </c>
      <c r="F45" s="440"/>
      <c r="G45" s="253"/>
      <c r="H45" s="253"/>
      <c r="I45" s="420"/>
      <c r="J45" s="253"/>
      <c r="K45" s="253"/>
      <c r="L45" s="253"/>
      <c r="M45" s="253"/>
      <c r="N45" s="253"/>
      <c r="O45" s="253"/>
      <c r="P45" s="253"/>
      <c r="Q45" s="253"/>
      <c r="R45" s="253"/>
      <c r="S45" s="253"/>
      <c r="T45" s="253"/>
      <c r="U45" s="253"/>
      <c r="V45" s="253"/>
      <c r="W45" s="253"/>
      <c r="X45" s="253"/>
      <c r="Y45" s="253"/>
      <c r="Z45" s="253"/>
      <c r="AA45" s="253"/>
      <c r="AB45" s="253"/>
      <c r="AC45" s="253"/>
      <c r="AD45" s="253"/>
    </row>
    <row r="46" spans="1:30" s="47" customFormat="1" ht="13.5">
      <c r="A46" s="432" t="s">
        <v>178</v>
      </c>
      <c r="B46" s="450">
        <v>2251</v>
      </c>
      <c r="C46" s="441">
        <f>C31+E31+G31</f>
        <v>725.5</v>
      </c>
      <c r="D46" s="441">
        <f>+I31+K31+M31</f>
        <v>0</v>
      </c>
      <c r="E46" s="442">
        <f>R31+T31+V31</f>
        <v>0</v>
      </c>
      <c r="F46" s="443">
        <f>X31+Z31+AB31</f>
        <v>0</v>
      </c>
      <c r="G46" s="462"/>
      <c r="H46" s="266"/>
      <c r="I46" s="421"/>
      <c r="J46" s="266"/>
      <c r="K46" s="266"/>
      <c r="L46" s="266"/>
      <c r="M46" s="266"/>
      <c r="N46" s="266"/>
      <c r="O46" s="266"/>
      <c r="P46" s="266"/>
      <c r="Q46" s="266"/>
      <c r="R46" s="266"/>
      <c r="S46" s="266"/>
      <c r="T46" s="266"/>
      <c r="U46" s="266"/>
      <c r="V46" s="266"/>
      <c r="W46" s="266"/>
      <c r="X46" s="266"/>
      <c r="Y46" s="266"/>
      <c r="Z46" s="266"/>
      <c r="AA46" s="266"/>
      <c r="AB46" s="266"/>
      <c r="AC46" s="266"/>
      <c r="AD46" s="266"/>
    </row>
    <row r="47" spans="1:30" s="47" customFormat="1" ht="15" thickBot="1">
      <c r="A47" s="433" t="s">
        <v>180</v>
      </c>
      <c r="B47" s="451">
        <v>1696</v>
      </c>
      <c r="C47" s="444">
        <f>C32+E32+G32</f>
        <v>555.4545454545455</v>
      </c>
      <c r="D47" s="444">
        <f>I32+K32+M32</f>
        <v>0</v>
      </c>
      <c r="E47" s="445">
        <f>R32+T32+V32</f>
        <v>0</v>
      </c>
      <c r="F47" s="446">
        <f>X32+Z32+AB32</f>
        <v>0</v>
      </c>
      <c r="G47" s="266"/>
      <c r="H47" s="266"/>
      <c r="I47" s="421"/>
      <c r="J47" s="266"/>
      <c r="K47" s="266"/>
      <c r="L47" s="266"/>
      <c r="M47" s="266"/>
      <c r="N47" s="266"/>
      <c r="O47" s="266"/>
      <c r="P47" s="266"/>
      <c r="Q47" s="266"/>
      <c r="R47" s="266"/>
      <c r="S47" s="266"/>
      <c r="T47" s="266"/>
      <c r="U47" s="266"/>
      <c r="V47" s="266"/>
      <c r="W47" s="266"/>
      <c r="X47" s="266"/>
      <c r="Y47" s="266"/>
      <c r="Z47" s="266"/>
      <c r="AA47" s="266"/>
      <c r="AB47" s="266"/>
      <c r="AC47" s="266"/>
      <c r="AD47" s="266"/>
    </row>
    <row r="48" ht="15" thickTop="1">
      <c r="D48" s="464">
        <f>T19</f>
        <v>0</v>
      </c>
    </row>
  </sheetData>
  <sheetProtection sheet="1"/>
  <mergeCells count="25">
    <mergeCell ref="A34:AD34"/>
    <mergeCell ref="L4:M4"/>
    <mergeCell ref="N4:O4"/>
    <mergeCell ref="P4:P5"/>
    <mergeCell ref="Q4:R4"/>
    <mergeCell ref="S4:T4"/>
    <mergeCell ref="U4:V4"/>
    <mergeCell ref="A4:A5"/>
    <mergeCell ref="B4:C4"/>
    <mergeCell ref="D4:E4"/>
    <mergeCell ref="AC4:AD4"/>
    <mergeCell ref="F4:G4"/>
    <mergeCell ref="H4:I4"/>
    <mergeCell ref="J4:K4"/>
    <mergeCell ref="W4:X4"/>
    <mergeCell ref="Y4:Z4"/>
    <mergeCell ref="AA4:AB4"/>
    <mergeCell ref="A1:G1"/>
    <mergeCell ref="H1:O1"/>
    <mergeCell ref="P1:V1"/>
    <mergeCell ref="W1:AD1"/>
    <mergeCell ref="A2:F2"/>
    <mergeCell ref="H2:O2"/>
    <mergeCell ref="S2:U2"/>
    <mergeCell ref="W2:Y2"/>
  </mergeCells>
  <printOptions/>
  <pageMargins left="0.7" right="0.7" top="0.75" bottom="0.75" header="0.3" footer="0.3"/>
  <pageSetup fitToWidth="2" orientation="landscape" paperSize="9" scale="65"/>
  <headerFooter alignWithMargins="0">
    <oddFooter>&amp;L&amp;9©catalystforgrowth.com.au 2012&amp;R&amp;9www.catalystforgrowth.com.au</oddFooter>
  </headerFooter>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J48"/>
  <sheetViews>
    <sheetView workbookViewId="0" topLeftCell="A19">
      <selection activeCell="M27" sqref="M27"/>
    </sheetView>
  </sheetViews>
  <sheetFormatPr defaultColWidth="8.8515625" defaultRowHeight="15"/>
  <cols>
    <col min="1" max="1" width="19.00390625" style="0" customWidth="1"/>
    <col min="2" max="2" width="7.28125" style="0" customWidth="1"/>
    <col min="3" max="3" width="13.421875" style="0" customWidth="1"/>
    <col min="4" max="4" width="6.7109375" style="0" customWidth="1"/>
    <col min="5" max="5" width="10.00390625" style="37" customWidth="1"/>
    <col min="6" max="6" width="6.7109375" style="0" customWidth="1"/>
    <col min="7" max="7" width="9.421875" style="0" bestFit="1" customWidth="1"/>
    <col min="8" max="8" width="6.7109375" style="0" customWidth="1"/>
    <col min="9" max="9" width="10.421875" style="0" customWidth="1"/>
  </cols>
  <sheetData>
    <row r="1" spans="1:9" ht="19.5">
      <c r="A1" s="565" t="str">
        <f>'July '!A1:B1</f>
        <v>Business Name: </v>
      </c>
      <c r="B1" s="565"/>
      <c r="C1" s="565"/>
      <c r="D1" s="565"/>
      <c r="E1" s="565"/>
      <c r="F1" s="565"/>
      <c r="G1" s="565"/>
      <c r="H1" s="565"/>
      <c r="I1" s="565"/>
    </row>
    <row r="2" spans="1:9" ht="18">
      <c r="A2" s="376" t="s">
        <v>53</v>
      </c>
      <c r="B2" s="376"/>
      <c r="C2" s="376"/>
      <c r="D2" s="566" t="str">
        <f>'July '!D1</f>
        <v>July 201_</v>
      </c>
      <c r="E2" s="566"/>
      <c r="F2" s="376" t="s">
        <v>52</v>
      </c>
      <c r="G2" s="376" t="str">
        <f>June!D1</f>
        <v>June 201_</v>
      </c>
      <c r="H2" s="376"/>
      <c r="I2" s="376"/>
    </row>
    <row r="3" spans="1:8" ht="18">
      <c r="A3" s="567"/>
      <c r="B3" s="567"/>
      <c r="C3" s="567"/>
      <c r="D3" s="376"/>
      <c r="E3" s="568"/>
      <c r="F3" s="568"/>
      <c r="G3" s="568"/>
      <c r="H3" s="378"/>
    </row>
    <row r="4" spans="1:8" ht="33.75" customHeight="1">
      <c r="A4" s="375"/>
      <c r="B4" s="378"/>
      <c r="C4" s="376"/>
      <c r="D4" s="376"/>
      <c r="E4" s="376"/>
      <c r="F4" s="378"/>
      <c r="G4" s="378"/>
      <c r="H4" s="378"/>
    </row>
    <row r="5" spans="3:9" ht="15" customHeight="1">
      <c r="C5" s="569" t="s">
        <v>31</v>
      </c>
      <c r="D5" s="570"/>
      <c r="E5" s="571"/>
      <c r="G5" s="572" t="s">
        <v>32</v>
      </c>
      <c r="H5" s="572"/>
      <c r="I5" s="572"/>
    </row>
    <row r="6" spans="5:9" ht="13.5">
      <c r="E6" s="38" t="s">
        <v>57</v>
      </c>
      <c r="I6" s="38" t="s">
        <v>57</v>
      </c>
    </row>
    <row r="7" spans="1:9" ht="13.5">
      <c r="A7" s="7" t="s">
        <v>36</v>
      </c>
      <c r="C7" s="459">
        <f>'Cashflow Example'!B6</f>
        <v>7500</v>
      </c>
      <c r="G7" s="459">
        <f>'Cashflow Example'!C6</f>
        <v>7255</v>
      </c>
      <c r="I7" s="37"/>
    </row>
    <row r="8" ht="13.5">
      <c r="I8" s="37"/>
    </row>
    <row r="9" spans="1:9" ht="13.5">
      <c r="A9" t="s">
        <v>54</v>
      </c>
      <c r="C9" s="12">
        <f>'Cashflow Example'!B10</f>
        <v>1200</v>
      </c>
      <c r="E9" s="37">
        <f>SUM(C9/C7)</f>
        <v>0.16</v>
      </c>
      <c r="G9" s="12">
        <f>'Cashflow Example'!C10</f>
        <v>1080</v>
      </c>
      <c r="I9" s="37">
        <f>SUM(G9/G7)</f>
        <v>0.14886285320468642</v>
      </c>
    </row>
    <row r="10" ht="13.5">
      <c r="I10" s="37"/>
    </row>
    <row r="11" spans="1:9" ht="13.5">
      <c r="A11" s="7" t="s">
        <v>55</v>
      </c>
      <c r="C11" s="1">
        <f>SUM(C7-C9)</f>
        <v>6300</v>
      </c>
      <c r="E11" s="39">
        <f>SUM(C11/C7)</f>
        <v>0.84</v>
      </c>
      <c r="G11" s="1">
        <f>SUM(G7-G9)</f>
        <v>6175</v>
      </c>
      <c r="I11" s="39">
        <f>SUM(G11/G7)</f>
        <v>0.8511371467953136</v>
      </c>
    </row>
    <row r="12" ht="13.5">
      <c r="I12" s="37"/>
    </row>
    <row r="13" spans="1:9" ht="13.5">
      <c r="A13" s="8" t="s">
        <v>33</v>
      </c>
      <c r="I13" s="37"/>
    </row>
    <row r="14" spans="1:9" ht="13.5">
      <c r="A14" s="448" t="str">
        <f>Cashflow!A11</f>
        <v>Advertising</v>
      </c>
      <c r="C14" s="12">
        <f>'Cashflow Example'!B11</f>
        <v>1500</v>
      </c>
      <c r="E14" s="37">
        <f>SUM(C14/C7)</f>
        <v>0.2</v>
      </c>
      <c r="G14" s="12">
        <f>'Cashflow Example'!C11</f>
        <v>1293</v>
      </c>
      <c r="I14" s="37">
        <f>SUM(G14/G7)</f>
        <v>0.17822191592005512</v>
      </c>
    </row>
    <row r="15" spans="1:9" ht="13.5">
      <c r="A15" s="448" t="str">
        <f>Cashflow!A12</f>
        <v>Bank Fees</v>
      </c>
      <c r="C15" s="12">
        <f>'Cashflow Example'!B12</f>
        <v>10</v>
      </c>
      <c r="E15" s="37">
        <f>SUM(C15/C7)</f>
        <v>0.0013333333333333333</v>
      </c>
      <c r="G15" s="12">
        <f>'Cashflow Example'!C12</f>
        <v>10</v>
      </c>
      <c r="I15" s="37">
        <f>SUM(G15/G7)</f>
        <v>0.0013783597518952446</v>
      </c>
    </row>
    <row r="16" spans="1:9" ht="13.5">
      <c r="A16" s="4" t="s">
        <v>196</v>
      </c>
      <c r="C16" s="12"/>
      <c r="E16" s="37">
        <f>SUM(C16/C7)</f>
        <v>0</v>
      </c>
      <c r="G16" s="12">
        <f>G38</f>
        <v>271.3635</v>
      </c>
      <c r="I16" s="37">
        <f>SUM(G16/G7)</f>
        <v>0.03740365265334252</v>
      </c>
    </row>
    <row r="17" spans="1:9" ht="13.5">
      <c r="A17" s="448" t="str">
        <f>Cashflow!A13</f>
        <v>Electricity</v>
      </c>
      <c r="C17" s="12">
        <f>'Cashflow Example'!B13</f>
        <v>150</v>
      </c>
      <c r="E17" s="37">
        <f>SUM(C17/C7)</f>
        <v>0.02</v>
      </c>
      <c r="G17" s="12">
        <f>'Cashflow Example'!C13</f>
        <v>98</v>
      </c>
      <c r="I17" s="37">
        <f>SUM(G17/G7)</f>
        <v>0.013507925568573397</v>
      </c>
    </row>
    <row r="18" spans="1:9" ht="13.5">
      <c r="A18" s="448" t="str">
        <f>Cashflow!A15</f>
        <v>Freight / Postage</v>
      </c>
      <c r="C18" s="12">
        <f>'Cashflow Example'!B15</f>
        <v>20</v>
      </c>
      <c r="E18" s="37">
        <f>SUM(C18/C7)</f>
        <v>0.0026666666666666666</v>
      </c>
      <c r="G18" s="12">
        <f>'Cashflow Example'!C15</f>
        <v>10</v>
      </c>
      <c r="I18" s="37">
        <f>SUM(G18/G7)</f>
        <v>0.0013783597518952446</v>
      </c>
    </row>
    <row r="19" spans="1:9" ht="13.5">
      <c r="A19" s="448" t="str">
        <f>Cashflow!A16</f>
        <v>Insurance</v>
      </c>
      <c r="C19" s="12">
        <f>'Cashflow Example'!B16</f>
        <v>150</v>
      </c>
      <c r="E19" s="37">
        <f>SUM(C19/C7)</f>
        <v>0.02</v>
      </c>
      <c r="G19" s="12">
        <f>'Cashflow Example'!C16</f>
        <v>139</v>
      </c>
      <c r="I19" s="37">
        <f>SUM(G19/G7)</f>
        <v>0.019159200551343902</v>
      </c>
    </row>
    <row r="20" spans="1:9" ht="13.5">
      <c r="A20" s="448" t="str">
        <f>Cashflow!A17</f>
        <v>Interest 0n Loan</v>
      </c>
      <c r="C20" s="12">
        <f>'Cashflow Example'!B17</f>
        <v>25</v>
      </c>
      <c r="E20" s="37">
        <f>SUM(C20/C7)</f>
        <v>0.0033333333333333335</v>
      </c>
      <c r="G20" s="12">
        <f>'Cashflow Example'!C17</f>
        <v>25</v>
      </c>
      <c r="I20" s="37">
        <f>SUM(G20/G7)</f>
        <v>0.0034458993797381117</v>
      </c>
    </row>
    <row r="21" spans="1:9" ht="13.5">
      <c r="A21" s="448" t="str">
        <f>Cashflow!A19</f>
        <v>Misc Expenses</v>
      </c>
      <c r="C21" s="12">
        <f>'Cashflow Example'!B19</f>
        <v>250</v>
      </c>
      <c r="E21" s="37">
        <f>SUM(C21/C7)</f>
        <v>0.03333333333333333</v>
      </c>
      <c r="G21" s="12">
        <f>'Cashflow Example'!C19</f>
        <v>205</v>
      </c>
      <c r="I21" s="37">
        <f>SUM(G21/G7)</f>
        <v>0.028256374913852515</v>
      </c>
    </row>
    <row r="22" spans="1:9" ht="13.5">
      <c r="A22" s="448" t="str">
        <f>Cashflow!A20</f>
        <v>Motor Vehicle</v>
      </c>
      <c r="C22" s="12">
        <f>'Cashflow Example'!B20</f>
        <v>150</v>
      </c>
      <c r="E22" s="37">
        <f>SUM(C22/C7)</f>
        <v>0.02</v>
      </c>
      <c r="G22" s="12">
        <f>'Cashflow Example'!C20</f>
        <v>102</v>
      </c>
      <c r="I22" s="37">
        <f>SUM(G22/G7)</f>
        <v>0.014059269469331495</v>
      </c>
    </row>
    <row r="23" spans="1:9" ht="13.5">
      <c r="A23" s="448" t="str">
        <f>Cashflow!A21</f>
        <v>PAYG</v>
      </c>
      <c r="C23" s="12">
        <f>'Cashflow Example'!B21</f>
        <v>300</v>
      </c>
      <c r="E23" s="37">
        <f>SUM(C23/C7)</f>
        <v>0.04</v>
      </c>
      <c r="G23" s="12">
        <f>'Cashflow Example'!C21</f>
        <v>270</v>
      </c>
      <c r="I23" s="37">
        <f>SUM(G23/G7)</f>
        <v>0.037215713301171606</v>
      </c>
    </row>
    <row r="24" spans="1:9" ht="13.5">
      <c r="A24" s="448" t="str">
        <f>Cashflow!A22</f>
        <v>Printing / Staionery</v>
      </c>
      <c r="C24" s="12">
        <f>'Cashflow Example'!B22</f>
        <v>100</v>
      </c>
      <c r="E24" s="37">
        <f>SUM(C24/C7)</f>
        <v>0.013333333333333334</v>
      </c>
      <c r="G24" s="12">
        <f>'Cashflow Example'!C22</f>
        <v>145</v>
      </c>
      <c r="I24" s="37">
        <f>SUM(G24/G7)</f>
        <v>0.019986216402481046</v>
      </c>
    </row>
    <row r="25" spans="1:9" ht="13.5">
      <c r="A25" s="448" t="str">
        <f>Cashflow!A23</f>
        <v>Rent</v>
      </c>
      <c r="C25" s="12">
        <f>'Cashflow Example'!B23</f>
        <v>500</v>
      </c>
      <c r="E25" s="37">
        <f>SUM(C25/C7)</f>
        <v>0.06666666666666667</v>
      </c>
      <c r="G25" s="12">
        <f>'Cashflow Example'!C23</f>
        <v>500</v>
      </c>
      <c r="I25" s="37">
        <f>SUM(G25/G7)</f>
        <v>0.06891798759476224</v>
      </c>
    </row>
    <row r="26" spans="1:9" ht="13.5">
      <c r="A26" s="448" t="str">
        <f>Cashflow!A24</f>
        <v>Super Contribution</v>
      </c>
      <c r="C26" s="12">
        <f>'Cashflow Example'!B24</f>
        <v>160</v>
      </c>
      <c r="E26" s="37">
        <f>SUM(C26/C7)</f>
        <v>0.021333333333333333</v>
      </c>
      <c r="G26" s="12">
        <f>'Cashflow Example'!C24</f>
        <v>146</v>
      </c>
      <c r="I26" s="37">
        <f>SUM(G26/G7)</f>
        <v>0.020124052377670572</v>
      </c>
    </row>
    <row r="27" spans="1:9" ht="13.5">
      <c r="A27" s="448" t="str">
        <f>Cashflow!A25</f>
        <v>Telephone</v>
      </c>
      <c r="C27" s="12">
        <f>'Cashflow Example'!B25</f>
        <v>100</v>
      </c>
      <c r="E27" s="37">
        <f>SUM(C27/C7)</f>
        <v>0.013333333333333334</v>
      </c>
      <c r="G27" s="12">
        <f>'Cashflow Example'!C25</f>
        <v>98.45</v>
      </c>
      <c r="I27" s="37">
        <f>SUM(G27/G7)</f>
        <v>0.013569951757408685</v>
      </c>
    </row>
    <row r="28" spans="1:9" ht="13.5">
      <c r="A28" s="448" t="str">
        <f>Cashflow!A26</f>
        <v>Wages</v>
      </c>
      <c r="C28" s="12">
        <f>'Cashflow Example'!B26</f>
        <v>1800</v>
      </c>
      <c r="E28" s="37">
        <f>SUM(C28/C7)</f>
        <v>0.24</v>
      </c>
      <c r="G28" s="12">
        <f>'Cashflow Example'!C26</f>
        <v>1627</v>
      </c>
      <c r="I28" s="37">
        <f>SUM(G28/G7)</f>
        <v>0.2242591316333563</v>
      </c>
    </row>
    <row r="29" spans="1:9" ht="13.5">
      <c r="A29" s="448" t="str">
        <f>'Cashflow Example'!A27</f>
        <v>Internet &amp; IT</v>
      </c>
      <c r="C29" s="12">
        <f>'Cashflow Example'!B27</f>
        <v>150</v>
      </c>
      <c r="E29" s="37">
        <f>SUM(C29/C7)</f>
        <v>0.02</v>
      </c>
      <c r="G29" s="12">
        <f>'Cashflow Example'!C27</f>
        <v>170</v>
      </c>
      <c r="I29" s="37">
        <f>SUM(G29/G7)</f>
        <v>0.02343211578221916</v>
      </c>
    </row>
    <row r="30" spans="1:9" ht="13.5">
      <c r="A30" s="4"/>
      <c r="I30" s="37"/>
    </row>
    <row r="31" spans="1:9" ht="13.5">
      <c r="A31" s="5" t="s">
        <v>35</v>
      </c>
      <c r="C31" s="1">
        <f>SUM(C14:C30)</f>
        <v>5365</v>
      </c>
      <c r="E31" s="37">
        <f>SUM(C31/C7)</f>
        <v>0.7153333333333334</v>
      </c>
      <c r="G31" s="1">
        <f>SUM(G14:G30)</f>
        <v>5109.8135</v>
      </c>
      <c r="I31" s="37">
        <f>SUM(G31/G7)</f>
        <v>0.7043161268090972</v>
      </c>
    </row>
    <row r="32" ht="13.5">
      <c r="I32" s="37"/>
    </row>
    <row r="33" spans="1:9" ht="13.5">
      <c r="A33" s="7" t="s">
        <v>56</v>
      </c>
      <c r="C33" s="1">
        <f>SUM(C11-C31)</f>
        <v>935</v>
      </c>
      <c r="E33" s="39">
        <f>SUM(C33/C7)</f>
        <v>0.12466666666666666</v>
      </c>
      <c r="I33" s="39">
        <f>SUM(G46/G7)</f>
        <v>0.14682101998621638</v>
      </c>
    </row>
    <row r="34" ht="29.25" customHeight="1" thickBot="1"/>
    <row r="35" spans="1:10" ht="30.75" customHeight="1" thickBot="1" thickTop="1">
      <c r="A35" s="549" t="s">
        <v>182</v>
      </c>
      <c r="B35" s="550"/>
      <c r="C35" s="550"/>
      <c r="D35" s="551"/>
      <c r="E35" s="552"/>
      <c r="F35" s="553"/>
      <c r="G35" s="554" t="s">
        <v>183</v>
      </c>
      <c r="H35" s="554"/>
      <c r="I35" s="555" t="s">
        <v>184</v>
      </c>
      <c r="J35" s="556"/>
    </row>
    <row r="36" spans="1:10" ht="15" thickTop="1">
      <c r="A36" s="557" t="s">
        <v>185</v>
      </c>
      <c r="B36" s="558"/>
      <c r="C36" s="558"/>
      <c r="D36" s="559">
        <v>0</v>
      </c>
      <c r="E36" s="560"/>
      <c r="F36" s="561"/>
      <c r="G36" s="562">
        <f>D36*0.3</f>
        <v>0</v>
      </c>
      <c r="H36" s="563"/>
      <c r="I36" s="562">
        <f>D36-G36</f>
        <v>0</v>
      </c>
      <c r="J36" s="564"/>
    </row>
    <row r="37" spans="1:10" ht="15" thickBot="1">
      <c r="A37" s="532" t="s">
        <v>186</v>
      </c>
      <c r="B37" s="533"/>
      <c r="C37" s="533"/>
      <c r="D37" s="534">
        <f>'Cashflow Example'!AD14</f>
        <v>1809.09</v>
      </c>
      <c r="E37" s="535"/>
      <c r="F37" s="536"/>
      <c r="G37" s="537">
        <f>D37*0.15</f>
        <v>271.3635</v>
      </c>
      <c r="H37" s="538"/>
      <c r="I37" s="539">
        <f>D37-G37</f>
        <v>1537.7265</v>
      </c>
      <c r="J37" s="540"/>
    </row>
    <row r="38" spans="1:10" ht="15.75" thickBot="1" thickTop="1">
      <c r="A38" s="541" t="s">
        <v>187</v>
      </c>
      <c r="B38" s="542"/>
      <c r="C38" s="542"/>
      <c r="D38" s="543"/>
      <c r="E38" s="544"/>
      <c r="F38" s="544"/>
      <c r="G38" s="545">
        <f>G36+G37</f>
        <v>271.3635</v>
      </c>
      <c r="H38" s="546"/>
      <c r="I38" s="547"/>
      <c r="J38" s="548"/>
    </row>
    <row r="39" spans="1:10" ht="15.75" thickBot="1" thickTop="1">
      <c r="A39" s="523" t="s">
        <v>200</v>
      </c>
      <c r="B39" s="524"/>
      <c r="C39" s="524"/>
      <c r="D39" s="525"/>
      <c r="E39" s="526"/>
      <c r="F39" s="527"/>
      <c r="G39" s="528"/>
      <c r="H39" s="529"/>
      <c r="I39" s="530">
        <f>I36+I37</f>
        <v>1537.7265</v>
      </c>
      <c r="J39" s="531"/>
    </row>
    <row r="40" ht="15" thickTop="1"/>
    <row r="42" spans="1:3" ht="13.5">
      <c r="A42" s="573"/>
      <c r="B42" s="573"/>
      <c r="C42" s="573"/>
    </row>
    <row r="43" spans="1:3" ht="13.5">
      <c r="A43" s="573"/>
      <c r="B43" s="573"/>
      <c r="C43" s="573"/>
    </row>
    <row r="44" spans="1:3" ht="13.5">
      <c r="A44" s="573"/>
      <c r="B44" s="573"/>
      <c r="C44" s="573"/>
    </row>
    <row r="45" spans="1:3" ht="13.5">
      <c r="A45" s="573"/>
      <c r="B45" s="573"/>
      <c r="C45" s="573"/>
    </row>
    <row r="46" spans="1:7" ht="13.5">
      <c r="A46" s="573"/>
      <c r="B46" s="573"/>
      <c r="C46" s="573"/>
      <c r="G46" s="1">
        <f>SUM(G11-G31)</f>
        <v>1065.1864999999998</v>
      </c>
    </row>
    <row r="47" spans="1:3" ht="13.5">
      <c r="A47" s="573"/>
      <c r="B47" s="573"/>
      <c r="C47" s="573"/>
    </row>
    <row r="48" spans="1:3" ht="13.5">
      <c r="A48" s="573"/>
      <c r="B48" s="573"/>
      <c r="C48" s="573"/>
    </row>
  </sheetData>
  <sheetProtection sheet="1"/>
  <mergeCells count="33">
    <mergeCell ref="A43:C43"/>
    <mergeCell ref="A42:C42"/>
    <mergeCell ref="A48:C48"/>
    <mergeCell ref="A47:C47"/>
    <mergeCell ref="A46:C46"/>
    <mergeCell ref="A45:C45"/>
    <mergeCell ref="A44:C44"/>
    <mergeCell ref="A1:I1"/>
    <mergeCell ref="D2:E2"/>
    <mergeCell ref="A3:C3"/>
    <mergeCell ref="E3:G3"/>
    <mergeCell ref="C5:E5"/>
    <mergeCell ref="G5:I5"/>
    <mergeCell ref="G38:H38"/>
    <mergeCell ref="I38:J38"/>
    <mergeCell ref="A35:C35"/>
    <mergeCell ref="D35:F35"/>
    <mergeCell ref="G35:H35"/>
    <mergeCell ref="I35:J35"/>
    <mergeCell ref="A36:C36"/>
    <mergeCell ref="D36:F36"/>
    <mergeCell ref="G36:H36"/>
    <mergeCell ref="I36:J36"/>
    <mergeCell ref="A39:C39"/>
    <mergeCell ref="D39:F39"/>
    <mergeCell ref="G39:H39"/>
    <mergeCell ref="I39:J39"/>
    <mergeCell ref="A37:C37"/>
    <mergeCell ref="D37:F37"/>
    <mergeCell ref="G37:H37"/>
    <mergeCell ref="I37:J37"/>
    <mergeCell ref="A38:C38"/>
    <mergeCell ref="D38:F38"/>
  </mergeCells>
  <printOptions/>
  <pageMargins left="0.7" right="0.7" top="0.75" bottom="0.75" header="0.3" footer="0.3"/>
  <pageSetup orientation="portrait" paperSize="9" scale="88"/>
  <headerFooter alignWithMargins="0">
    <oddFooter>&amp;L&amp;9©catalystforgrowth.com.au 2012&amp;R&amp;9www.catalystforgrowth.com.au</oddFooter>
  </headerFooter>
</worksheet>
</file>

<file path=xl/worksheets/sheet6.xml><?xml version="1.0" encoding="utf-8"?>
<worksheet xmlns="http://schemas.openxmlformats.org/spreadsheetml/2006/main" xmlns:r="http://schemas.openxmlformats.org/officeDocument/2006/relationships">
  <dimension ref="A1:D8"/>
  <sheetViews>
    <sheetView workbookViewId="0" topLeftCell="A1">
      <selection activeCell="R31" sqref="R31"/>
    </sheetView>
  </sheetViews>
  <sheetFormatPr defaultColWidth="8.8515625" defaultRowHeight="15"/>
  <cols>
    <col min="1" max="1" width="36.7109375" style="0" customWidth="1"/>
    <col min="2" max="2" width="8.421875" style="0" customWidth="1"/>
    <col min="3" max="3" width="19.28125" style="0" customWidth="1"/>
    <col min="4" max="4" width="14.421875" style="11" customWidth="1"/>
  </cols>
  <sheetData>
    <row r="1" ht="15">
      <c r="A1" s="10" t="s">
        <v>118</v>
      </c>
    </row>
    <row r="2" ht="36" customHeight="1"/>
    <row r="3" spans="1:4" ht="13.5">
      <c r="A3" s="41" t="s">
        <v>119</v>
      </c>
      <c r="C3" s="574" t="s">
        <v>123</v>
      </c>
      <c r="D3" s="157">
        <f>1-('P&amp;L Example'!C9/'P&amp;L Example'!C7)</f>
        <v>0.84</v>
      </c>
    </row>
    <row r="4" spans="1:3" ht="13.5">
      <c r="A4" s="6" t="s">
        <v>120</v>
      </c>
      <c r="C4" s="574"/>
    </row>
    <row r="6" spans="1:4" ht="13.5">
      <c r="A6" s="6" t="s">
        <v>122</v>
      </c>
      <c r="C6" s="574" t="s">
        <v>124</v>
      </c>
      <c r="D6" s="11">
        <f>'P&amp;L Example'!C31/D3</f>
        <v>6386.904761904762</v>
      </c>
    </row>
    <row r="7" spans="1:3" ht="13.5">
      <c r="A7" s="41" t="s">
        <v>121</v>
      </c>
      <c r="C7" s="574"/>
    </row>
    <row r="8" ht="13.5">
      <c r="A8" s="42"/>
    </row>
  </sheetData>
  <sheetProtection sheet="1"/>
  <mergeCells count="2">
    <mergeCell ref="C3:C4"/>
    <mergeCell ref="C6:C7"/>
  </mergeCells>
  <printOptions/>
  <pageMargins left="0.7" right="0.7" top="0.75" bottom="0.75" header="0.3" footer="0.3"/>
  <pageSetup orientation="portrait" paperSize="9"/>
  <headerFooter alignWithMargins="0">
    <oddFooter>&amp;L&amp;9©catalystforgrowth.com.au 2012&amp;R&amp;9www.catalystforgrowth.com.au</oddFooter>
  </headerFooter>
</worksheet>
</file>

<file path=xl/worksheets/sheet7.xml><?xml version="1.0" encoding="utf-8"?>
<worksheet xmlns="http://schemas.openxmlformats.org/spreadsheetml/2006/main" xmlns:r="http://schemas.openxmlformats.org/officeDocument/2006/relationships">
  <dimension ref="A1:AW49"/>
  <sheetViews>
    <sheetView workbookViewId="0" topLeftCell="A8">
      <selection activeCell="AP8" sqref="AP8"/>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
        <v>145</v>
      </c>
      <c r="B1" s="604"/>
      <c r="C1" s="272"/>
      <c r="D1" s="377" t="s">
        <v>146</v>
      </c>
      <c r="E1" s="273"/>
      <c r="F1" s="274"/>
      <c r="G1" s="275"/>
      <c r="H1" s="276"/>
      <c r="I1" s="603" t="s">
        <v>12</v>
      </c>
      <c r="J1" s="605"/>
      <c r="K1" s="605"/>
      <c r="L1" s="605"/>
      <c r="M1" s="605"/>
      <c r="N1" s="605"/>
      <c r="O1" s="277"/>
      <c r="P1" s="277"/>
      <c r="Q1" s="278"/>
      <c r="R1" s="405" t="s">
        <v>11</v>
      </c>
      <c r="S1" s="404"/>
      <c r="T1" s="280"/>
      <c r="U1" s="280"/>
      <c r="V1" s="280"/>
      <c r="W1" s="280"/>
      <c r="X1" s="280"/>
      <c r="Y1" s="280"/>
      <c r="Z1" s="281"/>
      <c r="AA1" s="406"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06" t="s">
        <v>0</v>
      </c>
      <c r="J2" s="609" t="s">
        <v>1</v>
      </c>
      <c r="K2" s="612" t="s">
        <v>6</v>
      </c>
      <c r="L2" s="612"/>
      <c r="M2" s="613" t="s">
        <v>9</v>
      </c>
      <c r="N2" s="613"/>
      <c r="O2" s="403"/>
      <c r="P2" s="401" t="s">
        <v>136</v>
      </c>
      <c r="Q2" s="402"/>
      <c r="R2" s="601" t="s">
        <v>54</v>
      </c>
      <c r="S2" s="505" t="s">
        <v>14</v>
      </c>
      <c r="T2" s="507" t="s">
        <v>15</v>
      </c>
      <c r="U2" s="507" t="s">
        <v>16</v>
      </c>
      <c r="V2" s="507" t="s">
        <v>17</v>
      </c>
      <c r="W2" s="494" t="s">
        <v>21</v>
      </c>
      <c r="X2" s="492" t="s">
        <v>18</v>
      </c>
      <c r="Y2" s="598" t="s">
        <v>159</v>
      </c>
      <c r="Z2" s="598" t="s">
        <v>160</v>
      </c>
      <c r="AA2" s="496" t="s">
        <v>34</v>
      </c>
      <c r="AB2" s="498" t="s">
        <v>19</v>
      </c>
      <c r="AC2" s="598" t="s">
        <v>161</v>
      </c>
      <c r="AD2" s="496" t="s">
        <v>20</v>
      </c>
      <c r="AE2" s="494" t="s">
        <v>22</v>
      </c>
      <c r="AF2" s="494" t="s">
        <v>25</v>
      </c>
      <c r="AG2" s="494" t="s">
        <v>23</v>
      </c>
      <c r="AH2" s="598" t="s">
        <v>24</v>
      </c>
      <c r="AI2" s="600"/>
      <c r="AJ2" s="584" t="s">
        <v>26</v>
      </c>
      <c r="AK2" s="585"/>
      <c r="AL2" s="296"/>
    </row>
    <row r="3" spans="1:44" ht="15.75" thickBot="1">
      <c r="A3" s="588" t="s">
        <v>13</v>
      </c>
      <c r="B3" s="589"/>
      <c r="C3" s="589"/>
      <c r="D3" s="589"/>
      <c r="E3" s="589"/>
      <c r="F3" s="297"/>
      <c r="G3" s="298"/>
      <c r="H3" s="299"/>
      <c r="I3" s="607"/>
      <c r="J3" s="610"/>
      <c r="K3" s="590" t="s">
        <v>3</v>
      </c>
      <c r="L3" s="592" t="s">
        <v>2</v>
      </c>
      <c r="M3" s="399" t="s">
        <v>7</v>
      </c>
      <c r="N3" s="399" t="s">
        <v>8</v>
      </c>
      <c r="O3" s="594" t="s">
        <v>138</v>
      </c>
      <c r="P3" s="594" t="s">
        <v>139</v>
      </c>
      <c r="Q3" s="596" t="s">
        <v>137</v>
      </c>
      <c r="R3" s="602"/>
      <c r="S3" s="506"/>
      <c r="T3" s="508"/>
      <c r="U3" s="508"/>
      <c r="V3" s="508"/>
      <c r="W3" s="495"/>
      <c r="X3" s="493"/>
      <c r="Y3" s="599"/>
      <c r="Z3" s="599"/>
      <c r="AA3" s="497"/>
      <c r="AB3" s="499"/>
      <c r="AC3" s="599"/>
      <c r="AD3" s="497"/>
      <c r="AE3" s="495"/>
      <c r="AF3" s="495"/>
      <c r="AG3" s="495"/>
      <c r="AH3" s="599"/>
      <c r="AI3" s="481"/>
      <c r="AJ3" s="586"/>
      <c r="AK3" s="587"/>
      <c r="AL3" s="296"/>
      <c r="AM3" s="301" t="s">
        <v>80</v>
      </c>
      <c r="AR3" s="301" t="s">
        <v>73</v>
      </c>
    </row>
    <row r="4" spans="1:38" ht="15" thickBot="1">
      <c r="A4" s="393" t="s">
        <v>0</v>
      </c>
      <c r="B4" s="394" t="s">
        <v>1</v>
      </c>
      <c r="C4" s="395" t="s">
        <v>3</v>
      </c>
      <c r="D4" s="396" t="s">
        <v>135</v>
      </c>
      <c r="E4" s="397" t="s">
        <v>4</v>
      </c>
      <c r="F4" s="398" t="s">
        <v>134</v>
      </c>
      <c r="G4" s="308"/>
      <c r="H4" s="309"/>
      <c r="I4" s="608"/>
      <c r="J4" s="611"/>
      <c r="K4" s="591"/>
      <c r="L4" s="593"/>
      <c r="M4" s="400" t="s">
        <v>2</v>
      </c>
      <c r="N4" s="400" t="s">
        <v>2</v>
      </c>
      <c r="O4" s="595"/>
      <c r="P4" s="595"/>
      <c r="Q4" s="597"/>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270" t="s">
        <v>74</v>
      </c>
      <c r="AR5" s="287" t="s">
        <v>84</v>
      </c>
    </row>
    <row r="6" spans="1:44" ht="13.5">
      <c r="A6" s="325"/>
      <c r="B6" s="326"/>
      <c r="C6" s="327"/>
      <c r="D6" s="328"/>
      <c r="E6" s="328"/>
      <c r="F6" s="315">
        <f t="shared" si="0"/>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73" t="e">
        <f>SUM(AP5+AP8-AP10)</f>
        <v>#VALUE!</v>
      </c>
      <c r="AR15" s="287" t="s">
        <v>86</v>
      </c>
      <c r="AU15" s="373">
        <f>SUM(AU5+AU8-AU11-AU12-AU13)</f>
        <v>0</v>
      </c>
    </row>
    <row r="16" spans="1:38" ht="13.5">
      <c r="A16" s="333"/>
      <c r="B16" s="326"/>
      <c r="C16" s="327"/>
      <c r="D16" s="328"/>
      <c r="E16" s="331"/>
      <c r="F16" s="315">
        <f aca="true" t="shared" si="3" ref="F16:F48">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3"/>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78" t="s">
        <v>5</v>
      </c>
      <c r="B49" s="579"/>
      <c r="C49" s="580"/>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 t="shared" si="5"/>
        <v>0</v>
      </c>
      <c r="AH49" s="361">
        <f t="shared" si="5"/>
        <v>0</v>
      </c>
      <c r="AI49" s="361">
        <f t="shared" si="5"/>
        <v>0</v>
      </c>
      <c r="AJ49" s="365"/>
      <c r="AK49" s="366"/>
      <c r="AL49" s="285"/>
    </row>
  </sheetData>
  <sheetProtection sheet="1"/>
  <mergeCells count="34">
    <mergeCell ref="A1:B1"/>
    <mergeCell ref="I1:N1"/>
    <mergeCell ref="I2:I4"/>
    <mergeCell ref="J2:J4"/>
    <mergeCell ref="K2:L2"/>
    <mergeCell ref="M2:N2"/>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I37:Q37"/>
    <mergeCell ref="A49:C49"/>
    <mergeCell ref="I49:K49"/>
    <mergeCell ref="AJ2:AK3"/>
    <mergeCell ref="A3:E3"/>
    <mergeCell ref="K3:K4"/>
    <mergeCell ref="L3:L4"/>
    <mergeCell ref="O3:O4"/>
    <mergeCell ref="P3:P4"/>
    <mergeCell ref="Q3:Q4"/>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8.xml><?xml version="1.0" encoding="utf-8"?>
<worksheet xmlns="http://schemas.openxmlformats.org/spreadsheetml/2006/main" xmlns:r="http://schemas.openxmlformats.org/officeDocument/2006/relationships">
  <dimension ref="A1:AW49"/>
  <sheetViews>
    <sheetView workbookViewId="0" topLeftCell="A36">
      <selection activeCell="AP8" sqref="AP8"/>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147</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'July '!AP15</f>
        <v>#VALUE!</v>
      </c>
      <c r="AR5" s="287" t="s">
        <v>84</v>
      </c>
    </row>
    <row r="6" spans="1:44" ht="13.5">
      <c r="A6" s="325"/>
      <c r="B6" s="326"/>
      <c r="C6" s="327"/>
      <c r="D6" s="328"/>
      <c r="E6" s="328"/>
      <c r="F6" s="315">
        <f aca="true" t="shared" si="0" ref="F6:F28">SUM(D6/11)</f>
        <v>0</v>
      </c>
      <c r="G6" s="292"/>
      <c r="H6" s="290"/>
      <c r="I6" s="329"/>
      <c r="J6" s="326"/>
      <c r="K6" s="327"/>
      <c r="L6" s="320"/>
      <c r="M6" s="320"/>
      <c r="N6" s="330"/>
      <c r="O6" s="145">
        <f aca="true" t="shared" si="1" ref="O6:O36">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 t="shared" si="0"/>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t="shared" si="0"/>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0"/>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0"/>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0"/>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0"/>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0"/>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0"/>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44" ht="13.5">
      <c r="A24" s="333"/>
      <c r="B24" s="326"/>
      <c r="C24" s="327"/>
      <c r="D24" s="328"/>
      <c r="E24" s="331"/>
      <c r="F24" s="315">
        <f t="shared" si="0"/>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c r="AR24" s="371"/>
    </row>
    <row r="25" spans="1:39" ht="13.5">
      <c r="A25" s="333"/>
      <c r="B25" s="326"/>
      <c r="C25" s="327"/>
      <c r="D25" s="328"/>
      <c r="E25" s="331"/>
      <c r="F25" s="315">
        <f t="shared" si="0"/>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0"/>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0"/>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0"/>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aca="true" t="shared" si="3" ref="F29:F48">SUM(D29/11)</f>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 t="shared" si="1"/>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F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SUM(AI3:AI48)</f>
        <v>0</v>
      </c>
      <c r="AJ49" s="365"/>
      <c r="AK49" s="366"/>
      <c r="AL49" s="285"/>
    </row>
  </sheetData>
  <sheetProtection sheet="1"/>
  <mergeCells count="35">
    <mergeCell ref="I37:Q37"/>
    <mergeCell ref="A49:C49"/>
    <mergeCell ref="I49:K49"/>
    <mergeCell ref="AD2:AD3"/>
    <mergeCell ref="AE2:AE3"/>
    <mergeCell ref="Z2:Z3"/>
    <mergeCell ref="AA2:AA3"/>
    <mergeCell ref="AB2:AB3"/>
    <mergeCell ref="AC2:AC3"/>
    <mergeCell ref="S2:S3"/>
    <mergeCell ref="O3:O4"/>
    <mergeCell ref="P3:P4"/>
    <mergeCell ref="X2:X3"/>
    <mergeCell ref="Q3:Q4"/>
    <mergeCell ref="U2:U3"/>
    <mergeCell ref="V2:V3"/>
    <mergeCell ref="W2:W3"/>
    <mergeCell ref="R2:R3"/>
    <mergeCell ref="T2:T3"/>
    <mergeCell ref="AF2:AF3"/>
    <mergeCell ref="AG2:AG3"/>
    <mergeCell ref="AH2:AH3"/>
    <mergeCell ref="AJ2:AK3"/>
    <mergeCell ref="Y2:Y3"/>
    <mergeCell ref="AI2:AI3"/>
    <mergeCell ref="A1:B1"/>
    <mergeCell ref="D1:E1"/>
    <mergeCell ref="I1:N1"/>
    <mergeCell ref="I2:I4"/>
    <mergeCell ref="J2:J4"/>
    <mergeCell ref="K2:L2"/>
    <mergeCell ref="M2:N2"/>
    <mergeCell ref="A3:E3"/>
    <mergeCell ref="K3:K4"/>
    <mergeCell ref="L3:L4"/>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xl/worksheets/sheet9.xml><?xml version="1.0" encoding="utf-8"?>
<worksheet xmlns="http://schemas.openxmlformats.org/spreadsheetml/2006/main" xmlns:r="http://schemas.openxmlformats.org/officeDocument/2006/relationships">
  <dimension ref="A1:AW49"/>
  <sheetViews>
    <sheetView workbookViewId="0" topLeftCell="G10">
      <selection activeCell="R31" sqref="R31"/>
    </sheetView>
  </sheetViews>
  <sheetFormatPr defaultColWidth="9.140625" defaultRowHeight="15"/>
  <cols>
    <col min="1" max="1" width="10.7109375" style="367" customWidth="1"/>
    <col min="2" max="2" width="28.421875" style="287" customWidth="1"/>
    <col min="3" max="3" width="16.00390625" style="367" customWidth="1"/>
    <col min="4" max="4" width="13.7109375" style="368" customWidth="1"/>
    <col min="5" max="6" width="12.7109375" style="368" customWidth="1"/>
    <col min="7" max="7" width="98.7109375" style="368" customWidth="1"/>
    <col min="8" max="8" width="4.140625" style="368" customWidth="1"/>
    <col min="9" max="9" width="10.7109375" style="369" customWidth="1"/>
    <col min="10" max="10" width="35.7109375" style="287" customWidth="1"/>
    <col min="11" max="11" width="10.140625" style="367" customWidth="1"/>
    <col min="12" max="12" width="10.7109375" style="370" customWidth="1"/>
    <col min="13" max="14" width="9.140625" style="370" customWidth="1"/>
    <col min="15" max="15" width="10.421875" style="370" customWidth="1"/>
    <col min="16" max="27" width="9.140625" style="370" customWidth="1"/>
    <col min="28" max="28" width="9.421875" style="370" customWidth="1"/>
    <col min="29" max="30" width="9.140625" style="370" customWidth="1"/>
    <col min="31" max="31" width="9.28125" style="370" customWidth="1"/>
    <col min="32" max="34" width="9.7109375" style="370" customWidth="1"/>
    <col min="35" max="35" width="9.140625" style="370" customWidth="1"/>
    <col min="36" max="36" width="9.140625" style="287" customWidth="1"/>
    <col min="37" max="38" width="10.421875" style="287" customWidth="1"/>
    <col min="39" max="41" width="9.140625" style="287" customWidth="1"/>
    <col min="42" max="42" width="10.7109375" style="270" customWidth="1"/>
    <col min="43" max="43" width="5.7109375" style="287" customWidth="1"/>
    <col min="44" max="45" width="9.140625" style="287" customWidth="1"/>
    <col min="46" max="46" width="10.421875" style="287" customWidth="1"/>
    <col min="47" max="47" width="10.28125" style="270" customWidth="1"/>
    <col min="48" max="16384" width="9.140625" style="287" customWidth="1"/>
  </cols>
  <sheetData>
    <row r="1" spans="1:39" ht="15.75" thickBot="1">
      <c r="A1" s="603" t="str">
        <f>'July '!A1:B1</f>
        <v>Business Name: </v>
      </c>
      <c r="B1" s="604"/>
      <c r="C1" s="272"/>
      <c r="D1" s="614" t="s">
        <v>148</v>
      </c>
      <c r="E1" s="614"/>
      <c r="F1" s="274"/>
      <c r="G1" s="275"/>
      <c r="H1" s="276"/>
      <c r="I1" s="603" t="s">
        <v>12</v>
      </c>
      <c r="J1" s="605"/>
      <c r="K1" s="605"/>
      <c r="L1" s="605"/>
      <c r="M1" s="605"/>
      <c r="N1" s="605"/>
      <c r="O1" s="277"/>
      <c r="P1" s="277"/>
      <c r="Q1" s="278"/>
      <c r="R1" s="279" t="s">
        <v>11</v>
      </c>
      <c r="S1" s="280"/>
      <c r="T1" s="280"/>
      <c r="U1" s="280"/>
      <c r="V1" s="280"/>
      <c r="W1" s="280"/>
      <c r="X1" s="280"/>
      <c r="Y1" s="280"/>
      <c r="Z1" s="281"/>
      <c r="AA1" s="282" t="s">
        <v>158</v>
      </c>
      <c r="AB1" s="280"/>
      <c r="AC1" s="280"/>
      <c r="AD1" s="280"/>
      <c r="AE1" s="280"/>
      <c r="AF1" s="280"/>
      <c r="AG1" s="280"/>
      <c r="AH1" s="280"/>
      <c r="AI1" s="280"/>
      <c r="AJ1" s="283"/>
      <c r="AK1" s="284"/>
      <c r="AL1" s="285"/>
      <c r="AM1" s="286" t="s">
        <v>71</v>
      </c>
    </row>
    <row r="2" spans="1:38" ht="15.75" customHeight="1" thickBot="1">
      <c r="A2" s="288"/>
      <c r="B2" s="285"/>
      <c r="C2" s="289"/>
      <c r="D2" s="290"/>
      <c r="E2" s="290"/>
      <c r="F2" s="291"/>
      <c r="G2" s="292"/>
      <c r="H2" s="290"/>
      <c r="I2" s="615" t="s">
        <v>0</v>
      </c>
      <c r="J2" s="618" t="s">
        <v>1</v>
      </c>
      <c r="K2" s="621" t="s">
        <v>6</v>
      </c>
      <c r="L2" s="621"/>
      <c r="M2" s="622" t="s">
        <v>9</v>
      </c>
      <c r="N2" s="622"/>
      <c r="O2" s="293"/>
      <c r="P2" s="294" t="s">
        <v>136</v>
      </c>
      <c r="Q2" s="295"/>
      <c r="R2" s="496" t="str">
        <f>'July '!R2:R3</f>
        <v>Cost of Sale</v>
      </c>
      <c r="S2" s="496" t="str">
        <f>'July '!S2:S3</f>
        <v>Advertising</v>
      </c>
      <c r="T2" s="496" t="str">
        <f>'July '!T2:T3</f>
        <v>Bank Fees</v>
      </c>
      <c r="U2" s="496" t="str">
        <f>'July '!U2:U3</f>
        <v>Electricity</v>
      </c>
      <c r="V2" s="496" t="str">
        <f>'July '!V2:V3</f>
        <v>Equipment</v>
      </c>
      <c r="W2" s="496" t="str">
        <f>'July '!W2:W3</f>
        <v>Freight / Postage</v>
      </c>
      <c r="X2" s="496" t="str">
        <f>'July '!X2:X3</f>
        <v>Insurance</v>
      </c>
      <c r="Y2" s="496" t="str">
        <f>'July '!Y2:Y3</f>
        <v>Interest 0n Loan</v>
      </c>
      <c r="Z2" s="496" t="str">
        <f>'July '!Z2:Z3</f>
        <v>Loan Principal Repayments</v>
      </c>
      <c r="AA2" s="496" t="str">
        <f>'July '!AA2:AA3</f>
        <v>Misc Expenses</v>
      </c>
      <c r="AB2" s="496" t="str">
        <f>'July '!AB2:AB3</f>
        <v>Motor Vehicle</v>
      </c>
      <c r="AC2" s="496" t="str">
        <f>'July '!AC2:AC3</f>
        <v>PAYG</v>
      </c>
      <c r="AD2" s="496" t="str">
        <f>'July '!AD2:AD3</f>
        <v>Printing / Staionery</v>
      </c>
      <c r="AE2" s="496" t="str">
        <f>'July '!AE2:AE3</f>
        <v>Rent</v>
      </c>
      <c r="AF2" s="496" t="str">
        <f>'July '!AF2:AF3</f>
        <v>Super Contribution</v>
      </c>
      <c r="AG2" s="496" t="str">
        <f>'July '!AG2:AG3</f>
        <v>Telephone</v>
      </c>
      <c r="AH2" s="496" t="str">
        <f>'July '!AH2:AH3</f>
        <v>Wages</v>
      </c>
      <c r="AI2" s="496">
        <f>'July '!AI2:AI3</f>
        <v>0</v>
      </c>
      <c r="AJ2" s="584" t="s">
        <v>26</v>
      </c>
      <c r="AK2" s="585"/>
      <c r="AL2" s="296"/>
    </row>
    <row r="3" spans="1:44" ht="15.75" thickBot="1">
      <c r="A3" s="623" t="s">
        <v>13</v>
      </c>
      <c r="B3" s="624"/>
      <c r="C3" s="624"/>
      <c r="D3" s="624"/>
      <c r="E3" s="624"/>
      <c r="F3" s="297"/>
      <c r="G3" s="298"/>
      <c r="H3" s="299"/>
      <c r="I3" s="616"/>
      <c r="J3" s="619"/>
      <c r="K3" s="625" t="s">
        <v>3</v>
      </c>
      <c r="L3" s="627" t="s">
        <v>2</v>
      </c>
      <c r="M3" s="300" t="s">
        <v>7</v>
      </c>
      <c r="N3" s="300" t="s">
        <v>8</v>
      </c>
      <c r="O3" s="629" t="s">
        <v>138</v>
      </c>
      <c r="P3" s="629" t="s">
        <v>139</v>
      </c>
      <c r="Q3" s="631" t="s">
        <v>137</v>
      </c>
      <c r="R3" s="497"/>
      <c r="S3" s="497"/>
      <c r="T3" s="497"/>
      <c r="U3" s="497"/>
      <c r="V3" s="497"/>
      <c r="W3" s="497"/>
      <c r="X3" s="497"/>
      <c r="Y3" s="497"/>
      <c r="Z3" s="497"/>
      <c r="AA3" s="497"/>
      <c r="AB3" s="497"/>
      <c r="AC3" s="497"/>
      <c r="AD3" s="497"/>
      <c r="AE3" s="497"/>
      <c r="AF3" s="497"/>
      <c r="AG3" s="497"/>
      <c r="AH3" s="497"/>
      <c r="AI3" s="497"/>
      <c r="AJ3" s="586"/>
      <c r="AK3" s="587"/>
      <c r="AL3" s="296"/>
      <c r="AM3" s="301" t="s">
        <v>80</v>
      </c>
      <c r="AR3" s="301" t="s">
        <v>73</v>
      </c>
    </row>
    <row r="4" spans="1:38" ht="15" thickBot="1">
      <c r="A4" s="302" t="s">
        <v>0</v>
      </c>
      <c r="B4" s="303" t="s">
        <v>1</v>
      </c>
      <c r="C4" s="304" t="s">
        <v>3</v>
      </c>
      <c r="D4" s="305" t="s">
        <v>135</v>
      </c>
      <c r="E4" s="306" t="s">
        <v>4</v>
      </c>
      <c r="F4" s="307" t="s">
        <v>134</v>
      </c>
      <c r="G4" s="308"/>
      <c r="H4" s="309"/>
      <c r="I4" s="617"/>
      <c r="J4" s="620"/>
      <c r="K4" s="626"/>
      <c r="L4" s="628"/>
      <c r="M4" s="310" t="s">
        <v>2</v>
      </c>
      <c r="N4" s="310" t="s">
        <v>2</v>
      </c>
      <c r="O4" s="630"/>
      <c r="P4" s="630"/>
      <c r="Q4" s="632"/>
      <c r="R4" s="379"/>
      <c r="S4" s="380"/>
      <c r="T4" s="380"/>
      <c r="U4" s="380"/>
      <c r="V4" s="380"/>
      <c r="W4" s="380"/>
      <c r="X4" s="380"/>
      <c r="Y4" s="380"/>
      <c r="Z4" s="381"/>
      <c r="AA4" s="382"/>
      <c r="AB4" s="383"/>
      <c r="AC4" s="380"/>
      <c r="AD4" s="380"/>
      <c r="AE4" s="380"/>
      <c r="AF4" s="380"/>
      <c r="AG4" s="380"/>
      <c r="AH4" s="380"/>
      <c r="AI4" s="380"/>
      <c r="AJ4" s="384"/>
      <c r="AK4" s="385"/>
      <c r="AL4" s="285"/>
    </row>
    <row r="5" spans="1:44" ht="13.5">
      <c r="A5" s="311"/>
      <c r="B5" s="312"/>
      <c r="C5" s="313"/>
      <c r="D5" s="314"/>
      <c r="E5" s="314"/>
      <c r="F5" s="315">
        <f aca="true" t="shared" si="0" ref="F5:F15">SUM(D5/11)</f>
        <v>0</v>
      </c>
      <c r="G5" s="292"/>
      <c r="H5" s="290"/>
      <c r="I5" s="316"/>
      <c r="J5" s="312"/>
      <c r="K5" s="313"/>
      <c r="L5" s="269"/>
      <c r="M5" s="269"/>
      <c r="N5" s="317"/>
      <c r="O5" s="145">
        <f>SUM(L5+M5+N5)/11*10</f>
        <v>0</v>
      </c>
      <c r="P5" s="318"/>
      <c r="Q5" s="189">
        <f>SUM(L5+M5+N5)/11</f>
        <v>0</v>
      </c>
      <c r="R5" s="319"/>
      <c r="S5" s="320"/>
      <c r="T5" s="320"/>
      <c r="U5" s="320"/>
      <c r="V5" s="320"/>
      <c r="W5" s="320"/>
      <c r="X5" s="320"/>
      <c r="Y5" s="320"/>
      <c r="Z5" s="321"/>
      <c r="AA5" s="319"/>
      <c r="AB5" s="322"/>
      <c r="AC5" s="320"/>
      <c r="AD5" s="320"/>
      <c r="AE5" s="320"/>
      <c r="AF5" s="320"/>
      <c r="AG5" s="320"/>
      <c r="AH5" s="320"/>
      <c r="AI5" s="320"/>
      <c r="AJ5" s="323"/>
      <c r="AK5" s="324"/>
      <c r="AL5" s="285"/>
      <c r="AM5" s="287" t="s">
        <v>75</v>
      </c>
      <c r="AP5" s="177" t="e">
        <f>August!AP15</f>
        <v>#VALUE!</v>
      </c>
      <c r="AR5" s="287" t="s">
        <v>84</v>
      </c>
    </row>
    <row r="6" spans="1:44" ht="13.5">
      <c r="A6" s="325"/>
      <c r="B6" s="326"/>
      <c r="C6" s="327"/>
      <c r="D6" s="328"/>
      <c r="E6" s="328"/>
      <c r="F6" s="315">
        <f t="shared" si="0"/>
        <v>0</v>
      </c>
      <c r="G6" s="292"/>
      <c r="H6" s="290"/>
      <c r="I6" s="329"/>
      <c r="J6" s="326"/>
      <c r="K6" s="327"/>
      <c r="L6" s="320"/>
      <c r="M6" s="320"/>
      <c r="N6" s="330"/>
      <c r="O6" s="145">
        <f aca="true" t="shared" si="1" ref="O6:O35">SUM(L6+M6+N6)/11*10</f>
        <v>0</v>
      </c>
      <c r="P6" s="320"/>
      <c r="Q6" s="189">
        <f aca="true" t="shared" si="2" ref="Q6:Q36">SUM(L6+M6+N6)/11</f>
        <v>0</v>
      </c>
      <c r="R6" s="319"/>
      <c r="S6" s="320"/>
      <c r="T6" s="320"/>
      <c r="U6" s="320"/>
      <c r="V6" s="320"/>
      <c r="W6" s="320"/>
      <c r="X6" s="320"/>
      <c r="Y6" s="320"/>
      <c r="Z6" s="321"/>
      <c r="AA6" s="319"/>
      <c r="AB6" s="322"/>
      <c r="AC6" s="320"/>
      <c r="AD6" s="320"/>
      <c r="AE6" s="320"/>
      <c r="AF6" s="320"/>
      <c r="AG6" s="320"/>
      <c r="AH6" s="320"/>
      <c r="AI6" s="320"/>
      <c r="AJ6" s="323"/>
      <c r="AK6" s="324"/>
      <c r="AL6" s="285"/>
      <c r="AM6" s="287" t="s">
        <v>72</v>
      </c>
      <c r="AR6" s="287" t="s">
        <v>85</v>
      </c>
    </row>
    <row r="7" spans="1:38" ht="13.5">
      <c r="A7" s="325"/>
      <c r="B7" s="326"/>
      <c r="C7" s="327"/>
      <c r="D7" s="328"/>
      <c r="E7" s="328"/>
      <c r="F7" s="315">
        <f t="shared" si="0"/>
        <v>0</v>
      </c>
      <c r="G7" s="292"/>
      <c r="H7" s="290"/>
      <c r="I7" s="329"/>
      <c r="J7" s="326"/>
      <c r="K7" s="327"/>
      <c r="L7" s="320"/>
      <c r="M7" s="320"/>
      <c r="N7" s="330"/>
      <c r="O7" s="145">
        <f t="shared" si="1"/>
        <v>0</v>
      </c>
      <c r="P7" s="320"/>
      <c r="Q7" s="189">
        <f t="shared" si="2"/>
        <v>0</v>
      </c>
      <c r="R7" s="319"/>
      <c r="S7" s="320"/>
      <c r="T7" s="320"/>
      <c r="U7" s="320"/>
      <c r="V7" s="320"/>
      <c r="W7" s="320"/>
      <c r="X7" s="320"/>
      <c r="Y7" s="320"/>
      <c r="Z7" s="321"/>
      <c r="AA7" s="319"/>
      <c r="AB7" s="322"/>
      <c r="AC7" s="320"/>
      <c r="AD7" s="320"/>
      <c r="AE7" s="320"/>
      <c r="AF7" s="320"/>
      <c r="AG7" s="320"/>
      <c r="AH7" s="320"/>
      <c r="AI7" s="320"/>
      <c r="AJ7" s="323"/>
      <c r="AK7" s="324"/>
      <c r="AL7" s="285"/>
    </row>
    <row r="8" spans="1:44" ht="13.5">
      <c r="A8" s="325"/>
      <c r="B8" s="326"/>
      <c r="C8" s="327"/>
      <c r="D8" s="328"/>
      <c r="E8" s="331"/>
      <c r="F8" s="315">
        <f t="shared" si="0"/>
        <v>0</v>
      </c>
      <c r="G8" s="292"/>
      <c r="H8" s="290"/>
      <c r="I8" s="329"/>
      <c r="J8" s="326"/>
      <c r="K8" s="327"/>
      <c r="L8" s="320"/>
      <c r="M8" s="320"/>
      <c r="N8" s="330"/>
      <c r="O8" s="145">
        <f t="shared" si="1"/>
        <v>0</v>
      </c>
      <c r="P8" s="320"/>
      <c r="Q8" s="189">
        <f t="shared" si="2"/>
        <v>0</v>
      </c>
      <c r="R8" s="319"/>
      <c r="S8" s="320"/>
      <c r="T8" s="320"/>
      <c r="U8" s="320"/>
      <c r="V8" s="320"/>
      <c r="W8" s="320"/>
      <c r="X8" s="320"/>
      <c r="Y8" s="320"/>
      <c r="Z8" s="321"/>
      <c r="AA8" s="319"/>
      <c r="AB8" s="322"/>
      <c r="AC8" s="320"/>
      <c r="AD8" s="320"/>
      <c r="AE8" s="320"/>
      <c r="AF8" s="320"/>
      <c r="AG8" s="320"/>
      <c r="AH8" s="320"/>
      <c r="AI8" s="320"/>
      <c r="AJ8" s="323"/>
      <c r="AK8" s="324"/>
      <c r="AL8" s="285"/>
      <c r="AM8" s="287" t="s">
        <v>79</v>
      </c>
      <c r="AP8" s="177">
        <f>E49</f>
        <v>0</v>
      </c>
      <c r="AR8" s="287" t="s">
        <v>76</v>
      </c>
    </row>
    <row r="9" spans="1:38" ht="13.5">
      <c r="A9" s="325"/>
      <c r="B9" s="326"/>
      <c r="C9" s="327"/>
      <c r="D9" s="328"/>
      <c r="E9" s="328"/>
      <c r="F9" s="315">
        <f t="shared" si="0"/>
        <v>0</v>
      </c>
      <c r="G9" s="292"/>
      <c r="H9" s="290"/>
      <c r="I9" s="329"/>
      <c r="J9" s="326"/>
      <c r="K9" s="327"/>
      <c r="L9" s="320"/>
      <c r="M9" s="320"/>
      <c r="N9" s="330"/>
      <c r="O9" s="145">
        <f t="shared" si="1"/>
        <v>0</v>
      </c>
      <c r="P9" s="320"/>
      <c r="Q9" s="189">
        <f t="shared" si="2"/>
        <v>0</v>
      </c>
      <c r="R9" s="319"/>
      <c r="S9" s="320"/>
      <c r="T9" s="320"/>
      <c r="U9" s="320"/>
      <c r="V9" s="320"/>
      <c r="W9" s="320"/>
      <c r="X9" s="320"/>
      <c r="Y9" s="320"/>
      <c r="Z9" s="321"/>
      <c r="AA9" s="319"/>
      <c r="AB9" s="322"/>
      <c r="AC9" s="320"/>
      <c r="AD9" s="320"/>
      <c r="AE9" s="320"/>
      <c r="AF9" s="320"/>
      <c r="AG9" s="320"/>
      <c r="AH9" s="320"/>
      <c r="AI9" s="320"/>
      <c r="AJ9" s="323"/>
      <c r="AK9" s="324"/>
      <c r="AL9" s="285"/>
    </row>
    <row r="10" spans="1:44" ht="13.5">
      <c r="A10" s="325"/>
      <c r="B10" s="326"/>
      <c r="C10" s="327"/>
      <c r="D10" s="328"/>
      <c r="E10" s="328"/>
      <c r="F10" s="315">
        <f t="shared" si="0"/>
        <v>0</v>
      </c>
      <c r="G10" s="292"/>
      <c r="H10" s="290"/>
      <c r="I10" s="329"/>
      <c r="J10" s="326"/>
      <c r="K10" s="327"/>
      <c r="L10" s="320"/>
      <c r="M10" s="320"/>
      <c r="N10" s="330"/>
      <c r="O10" s="145">
        <f t="shared" si="1"/>
        <v>0</v>
      </c>
      <c r="P10" s="320"/>
      <c r="Q10" s="189">
        <f t="shared" si="2"/>
        <v>0</v>
      </c>
      <c r="R10" s="319"/>
      <c r="S10" s="320"/>
      <c r="T10" s="320"/>
      <c r="U10" s="320"/>
      <c r="V10" s="320"/>
      <c r="W10" s="320"/>
      <c r="X10" s="320"/>
      <c r="Y10" s="320"/>
      <c r="Z10" s="321"/>
      <c r="AA10" s="319"/>
      <c r="AB10" s="322"/>
      <c r="AC10" s="320"/>
      <c r="AD10" s="320"/>
      <c r="AE10" s="320"/>
      <c r="AF10" s="320"/>
      <c r="AG10" s="320"/>
      <c r="AH10" s="320"/>
      <c r="AI10" s="320"/>
      <c r="AJ10" s="323"/>
      <c r="AK10" s="324"/>
      <c r="AL10" s="285"/>
      <c r="AM10" s="287" t="s">
        <v>81</v>
      </c>
      <c r="AP10" s="177">
        <f>L49</f>
        <v>0</v>
      </c>
      <c r="AR10" s="287" t="s">
        <v>77</v>
      </c>
    </row>
    <row r="11" spans="1:47" ht="13.5">
      <c r="A11" s="325"/>
      <c r="B11" s="326"/>
      <c r="C11" s="327"/>
      <c r="D11" s="328"/>
      <c r="E11" s="328"/>
      <c r="F11" s="315">
        <f t="shared" si="0"/>
        <v>0</v>
      </c>
      <c r="G11" s="292"/>
      <c r="H11" s="290"/>
      <c r="I11" s="329"/>
      <c r="J11" s="326"/>
      <c r="K11" s="327"/>
      <c r="L11" s="320"/>
      <c r="M11" s="320"/>
      <c r="N11" s="330"/>
      <c r="O11" s="145">
        <f t="shared" si="1"/>
        <v>0</v>
      </c>
      <c r="P11" s="320"/>
      <c r="Q11" s="189">
        <f t="shared" si="2"/>
        <v>0</v>
      </c>
      <c r="R11" s="319"/>
      <c r="S11" s="320"/>
      <c r="T11" s="320"/>
      <c r="U11" s="320"/>
      <c r="V11" s="320"/>
      <c r="W11" s="320"/>
      <c r="X11" s="320"/>
      <c r="Y11" s="320"/>
      <c r="Z11" s="321"/>
      <c r="AA11" s="319"/>
      <c r="AB11" s="322"/>
      <c r="AC11" s="320"/>
      <c r="AD11" s="320"/>
      <c r="AE11" s="320"/>
      <c r="AF11" s="320"/>
      <c r="AG11" s="320"/>
      <c r="AH11" s="320"/>
      <c r="AI11" s="320"/>
      <c r="AJ11" s="323"/>
      <c r="AK11" s="324"/>
      <c r="AL11" s="285"/>
      <c r="AM11" s="287" t="s">
        <v>82</v>
      </c>
      <c r="AR11" s="287" t="s">
        <v>78</v>
      </c>
      <c r="AU11" s="270">
        <v>0</v>
      </c>
    </row>
    <row r="12" spans="1:47" ht="13.5">
      <c r="A12" s="325"/>
      <c r="B12" s="326"/>
      <c r="C12" s="327"/>
      <c r="D12" s="328"/>
      <c r="E12" s="328"/>
      <c r="F12" s="315">
        <f t="shared" si="0"/>
        <v>0</v>
      </c>
      <c r="G12" s="292"/>
      <c r="H12" s="290"/>
      <c r="I12" s="329"/>
      <c r="J12" s="326"/>
      <c r="K12" s="327"/>
      <c r="L12" s="320"/>
      <c r="M12" s="320"/>
      <c r="N12" s="330"/>
      <c r="O12" s="145">
        <f t="shared" si="1"/>
        <v>0</v>
      </c>
      <c r="P12" s="320"/>
      <c r="Q12" s="189">
        <f t="shared" si="2"/>
        <v>0</v>
      </c>
      <c r="R12" s="319"/>
      <c r="S12" s="320"/>
      <c r="T12" s="320"/>
      <c r="U12" s="320"/>
      <c r="V12" s="320"/>
      <c r="W12" s="320"/>
      <c r="X12" s="320"/>
      <c r="Y12" s="320"/>
      <c r="Z12" s="321"/>
      <c r="AA12" s="319"/>
      <c r="AB12" s="322"/>
      <c r="AC12" s="320"/>
      <c r="AD12" s="320"/>
      <c r="AE12" s="320"/>
      <c r="AF12" s="320"/>
      <c r="AG12" s="320"/>
      <c r="AH12" s="320"/>
      <c r="AI12" s="320"/>
      <c r="AJ12" s="323"/>
      <c r="AK12" s="324"/>
      <c r="AL12" s="285"/>
      <c r="AR12" s="287" t="s">
        <v>78</v>
      </c>
      <c r="AU12" s="270">
        <v>0</v>
      </c>
    </row>
    <row r="13" spans="1:47" ht="13.5">
      <c r="A13" s="325"/>
      <c r="B13" s="326"/>
      <c r="C13" s="327"/>
      <c r="D13" s="328"/>
      <c r="E13" s="328"/>
      <c r="F13" s="315">
        <f t="shared" si="0"/>
        <v>0</v>
      </c>
      <c r="G13" s="292"/>
      <c r="H13" s="290"/>
      <c r="I13" s="329"/>
      <c r="J13" s="326"/>
      <c r="K13" s="327"/>
      <c r="L13" s="320"/>
      <c r="M13" s="320"/>
      <c r="N13" s="330"/>
      <c r="O13" s="145">
        <f t="shared" si="1"/>
        <v>0</v>
      </c>
      <c r="P13" s="320"/>
      <c r="Q13" s="189">
        <f t="shared" si="2"/>
        <v>0</v>
      </c>
      <c r="R13" s="319"/>
      <c r="S13" s="320"/>
      <c r="T13" s="320"/>
      <c r="U13" s="320"/>
      <c r="V13" s="320"/>
      <c r="W13" s="320"/>
      <c r="X13" s="320"/>
      <c r="Y13" s="320"/>
      <c r="Z13" s="321"/>
      <c r="AA13" s="319"/>
      <c r="AB13" s="322"/>
      <c r="AC13" s="320"/>
      <c r="AD13" s="320"/>
      <c r="AE13" s="320"/>
      <c r="AF13" s="320"/>
      <c r="AG13" s="320"/>
      <c r="AH13" s="320"/>
      <c r="AI13" s="320"/>
      <c r="AJ13" s="323"/>
      <c r="AK13" s="324"/>
      <c r="AL13" s="285"/>
      <c r="AR13" s="287" t="s">
        <v>78</v>
      </c>
      <c r="AU13" s="270">
        <v>0</v>
      </c>
    </row>
    <row r="14" spans="1:38" ht="13.5">
      <c r="A14" s="325"/>
      <c r="B14" s="326"/>
      <c r="C14" s="327"/>
      <c r="D14" s="328"/>
      <c r="E14" s="328"/>
      <c r="F14" s="315">
        <f t="shared" si="0"/>
        <v>0</v>
      </c>
      <c r="G14" s="292"/>
      <c r="H14" s="290"/>
      <c r="I14" s="329"/>
      <c r="J14" s="326"/>
      <c r="K14" s="327"/>
      <c r="L14" s="320"/>
      <c r="M14" s="320"/>
      <c r="N14" s="330"/>
      <c r="O14" s="145">
        <f t="shared" si="1"/>
        <v>0</v>
      </c>
      <c r="P14" s="320"/>
      <c r="Q14" s="189">
        <f t="shared" si="2"/>
        <v>0</v>
      </c>
      <c r="R14" s="319"/>
      <c r="S14" s="320"/>
      <c r="T14" s="320"/>
      <c r="U14" s="320"/>
      <c r="V14" s="320"/>
      <c r="W14" s="320"/>
      <c r="X14" s="320"/>
      <c r="Y14" s="320"/>
      <c r="Z14" s="321"/>
      <c r="AA14" s="319"/>
      <c r="AB14" s="322"/>
      <c r="AC14" s="320"/>
      <c r="AD14" s="320"/>
      <c r="AE14" s="320"/>
      <c r="AF14" s="320"/>
      <c r="AG14" s="320"/>
      <c r="AH14" s="320"/>
      <c r="AI14" s="320"/>
      <c r="AJ14" s="323"/>
      <c r="AK14" s="324"/>
      <c r="AL14" s="285"/>
    </row>
    <row r="15" spans="1:47" ht="13.5">
      <c r="A15" s="325"/>
      <c r="B15" s="326"/>
      <c r="C15" s="327"/>
      <c r="D15" s="328"/>
      <c r="E15" s="328"/>
      <c r="F15" s="315">
        <f t="shared" si="0"/>
        <v>0</v>
      </c>
      <c r="G15" s="292"/>
      <c r="H15" s="290"/>
      <c r="I15" s="329"/>
      <c r="J15" s="326"/>
      <c r="K15" s="327"/>
      <c r="L15" s="320"/>
      <c r="M15" s="320"/>
      <c r="N15" s="330"/>
      <c r="O15" s="145">
        <f t="shared" si="1"/>
        <v>0</v>
      </c>
      <c r="P15" s="320"/>
      <c r="Q15" s="189">
        <f t="shared" si="2"/>
        <v>0</v>
      </c>
      <c r="R15" s="319"/>
      <c r="S15" s="320"/>
      <c r="T15" s="320"/>
      <c r="U15" s="320"/>
      <c r="V15" s="320"/>
      <c r="W15" s="320"/>
      <c r="X15" s="320"/>
      <c r="Y15" s="320"/>
      <c r="Z15" s="321"/>
      <c r="AA15" s="319"/>
      <c r="AB15" s="322"/>
      <c r="AC15" s="320"/>
      <c r="AD15" s="320"/>
      <c r="AE15" s="320"/>
      <c r="AF15" s="320"/>
      <c r="AG15" s="320"/>
      <c r="AH15" s="320"/>
      <c r="AI15" s="320"/>
      <c r="AJ15" s="323"/>
      <c r="AK15" s="324"/>
      <c r="AL15" s="285"/>
      <c r="AM15" s="287" t="s">
        <v>83</v>
      </c>
      <c r="AP15" s="332" t="e">
        <f>SUM(AP5+AP8-AP10)</f>
        <v>#VALUE!</v>
      </c>
      <c r="AR15" s="287" t="s">
        <v>86</v>
      </c>
      <c r="AU15" s="332">
        <f>SUM(AU5+AU8-AU11-AU12-AU13)</f>
        <v>0</v>
      </c>
    </row>
    <row r="16" spans="1:38" ht="13.5">
      <c r="A16" s="333"/>
      <c r="B16" s="326"/>
      <c r="C16" s="327"/>
      <c r="D16" s="328"/>
      <c r="E16" s="331"/>
      <c r="F16" s="315">
        <f>SUM(D16/11)</f>
        <v>0</v>
      </c>
      <c r="G16" s="292"/>
      <c r="H16" s="290"/>
      <c r="I16" s="329"/>
      <c r="J16" s="326"/>
      <c r="K16" s="327"/>
      <c r="L16" s="320"/>
      <c r="M16" s="320"/>
      <c r="N16" s="330"/>
      <c r="O16" s="145">
        <f t="shared" si="1"/>
        <v>0</v>
      </c>
      <c r="P16" s="320"/>
      <c r="Q16" s="189">
        <f t="shared" si="2"/>
        <v>0</v>
      </c>
      <c r="R16" s="319"/>
      <c r="S16" s="320"/>
      <c r="T16" s="320"/>
      <c r="U16" s="320"/>
      <c r="V16" s="320"/>
      <c r="W16" s="320"/>
      <c r="X16" s="320"/>
      <c r="Y16" s="320"/>
      <c r="Z16" s="321"/>
      <c r="AA16" s="319"/>
      <c r="AB16" s="322"/>
      <c r="AC16" s="320"/>
      <c r="AD16" s="320"/>
      <c r="AE16" s="320"/>
      <c r="AF16" s="320"/>
      <c r="AG16" s="320"/>
      <c r="AH16" s="320"/>
      <c r="AI16" s="320"/>
      <c r="AJ16" s="323"/>
      <c r="AK16" s="324"/>
      <c r="AL16" s="285"/>
    </row>
    <row r="17" spans="1:38" ht="13.5">
      <c r="A17" s="333"/>
      <c r="B17" s="326"/>
      <c r="C17" s="327"/>
      <c r="D17" s="328"/>
      <c r="E17" s="331"/>
      <c r="F17" s="315">
        <f aca="true" t="shared" si="3" ref="F17:F48">SUM(D17/11)</f>
        <v>0</v>
      </c>
      <c r="G17" s="292"/>
      <c r="H17" s="290"/>
      <c r="I17" s="329"/>
      <c r="J17" s="326"/>
      <c r="K17" s="327"/>
      <c r="L17" s="320"/>
      <c r="M17" s="320"/>
      <c r="N17" s="330"/>
      <c r="O17" s="145">
        <f t="shared" si="1"/>
        <v>0</v>
      </c>
      <c r="P17" s="320"/>
      <c r="Q17" s="189">
        <f t="shared" si="2"/>
        <v>0</v>
      </c>
      <c r="R17" s="319"/>
      <c r="S17" s="320"/>
      <c r="T17" s="320"/>
      <c r="U17" s="320"/>
      <c r="V17" s="320"/>
      <c r="W17" s="320"/>
      <c r="X17" s="320"/>
      <c r="Y17" s="320"/>
      <c r="Z17" s="321"/>
      <c r="AA17" s="319"/>
      <c r="AB17" s="322"/>
      <c r="AC17" s="320"/>
      <c r="AD17" s="320"/>
      <c r="AE17" s="320"/>
      <c r="AF17" s="320"/>
      <c r="AG17" s="320"/>
      <c r="AH17" s="320"/>
      <c r="AI17" s="320"/>
      <c r="AJ17" s="323"/>
      <c r="AK17" s="324"/>
      <c r="AL17" s="285"/>
    </row>
    <row r="18" spans="1:38" ht="13.5">
      <c r="A18" s="333"/>
      <c r="B18" s="326"/>
      <c r="C18" s="327"/>
      <c r="D18" s="328"/>
      <c r="E18" s="331"/>
      <c r="F18" s="315">
        <f t="shared" si="3"/>
        <v>0</v>
      </c>
      <c r="G18" s="292"/>
      <c r="H18" s="290"/>
      <c r="I18" s="329"/>
      <c r="J18" s="326"/>
      <c r="K18" s="327"/>
      <c r="L18" s="320"/>
      <c r="M18" s="320"/>
      <c r="N18" s="330"/>
      <c r="O18" s="145">
        <f t="shared" si="1"/>
        <v>0</v>
      </c>
      <c r="P18" s="320"/>
      <c r="Q18" s="189">
        <f t="shared" si="2"/>
        <v>0</v>
      </c>
      <c r="R18" s="319"/>
      <c r="S18" s="320"/>
      <c r="T18" s="320"/>
      <c r="U18" s="320"/>
      <c r="V18" s="320"/>
      <c r="W18" s="320"/>
      <c r="X18" s="320"/>
      <c r="Y18" s="320"/>
      <c r="Z18" s="321"/>
      <c r="AA18" s="319"/>
      <c r="AB18" s="322"/>
      <c r="AC18" s="320"/>
      <c r="AD18" s="320"/>
      <c r="AE18" s="320"/>
      <c r="AF18" s="320"/>
      <c r="AG18" s="320"/>
      <c r="AH18" s="320"/>
      <c r="AI18" s="320"/>
      <c r="AJ18" s="323"/>
      <c r="AK18" s="324"/>
      <c r="AL18" s="285"/>
    </row>
    <row r="19" spans="1:38" ht="13.5">
      <c r="A19" s="333"/>
      <c r="B19" s="326"/>
      <c r="C19" s="327"/>
      <c r="D19" s="328"/>
      <c r="E19" s="331"/>
      <c r="F19" s="315">
        <f t="shared" si="3"/>
        <v>0</v>
      </c>
      <c r="G19" s="292"/>
      <c r="H19" s="290"/>
      <c r="I19" s="329"/>
      <c r="J19" s="326"/>
      <c r="K19" s="327"/>
      <c r="L19" s="320"/>
      <c r="M19" s="320"/>
      <c r="N19" s="330"/>
      <c r="O19" s="145">
        <f t="shared" si="1"/>
        <v>0</v>
      </c>
      <c r="P19" s="320"/>
      <c r="Q19" s="189">
        <f t="shared" si="2"/>
        <v>0</v>
      </c>
      <c r="R19" s="319"/>
      <c r="S19" s="320"/>
      <c r="T19" s="320"/>
      <c r="U19" s="320"/>
      <c r="V19" s="320"/>
      <c r="W19" s="320"/>
      <c r="X19" s="320"/>
      <c r="Y19" s="320"/>
      <c r="Z19" s="321"/>
      <c r="AA19" s="319"/>
      <c r="AB19" s="322"/>
      <c r="AC19" s="320"/>
      <c r="AD19" s="320"/>
      <c r="AE19" s="320"/>
      <c r="AF19" s="320"/>
      <c r="AG19" s="320"/>
      <c r="AH19" s="320"/>
      <c r="AI19" s="320"/>
      <c r="AJ19" s="323"/>
      <c r="AK19" s="324"/>
      <c r="AL19" s="285"/>
    </row>
    <row r="20" spans="1:38" ht="13.5">
      <c r="A20" s="333"/>
      <c r="B20" s="326"/>
      <c r="C20" s="327"/>
      <c r="D20" s="328"/>
      <c r="E20" s="331"/>
      <c r="F20" s="315">
        <f t="shared" si="3"/>
        <v>0</v>
      </c>
      <c r="G20" s="292"/>
      <c r="H20" s="290"/>
      <c r="I20" s="329"/>
      <c r="J20" s="326"/>
      <c r="K20" s="327"/>
      <c r="L20" s="320"/>
      <c r="M20" s="320"/>
      <c r="N20" s="330"/>
      <c r="O20" s="145">
        <f t="shared" si="1"/>
        <v>0</v>
      </c>
      <c r="P20" s="320"/>
      <c r="Q20" s="189">
        <f t="shared" si="2"/>
        <v>0</v>
      </c>
      <c r="R20" s="319"/>
      <c r="S20" s="320"/>
      <c r="T20" s="320"/>
      <c r="U20" s="320"/>
      <c r="V20" s="320"/>
      <c r="W20" s="320"/>
      <c r="X20" s="320"/>
      <c r="Y20" s="320"/>
      <c r="Z20" s="321"/>
      <c r="AA20" s="319"/>
      <c r="AB20" s="322"/>
      <c r="AC20" s="320"/>
      <c r="AD20" s="320"/>
      <c r="AE20" s="320"/>
      <c r="AF20" s="320"/>
      <c r="AG20" s="320"/>
      <c r="AH20" s="320"/>
      <c r="AI20" s="320"/>
      <c r="AJ20" s="323"/>
      <c r="AK20" s="324"/>
      <c r="AL20" s="285"/>
    </row>
    <row r="21" spans="1:38" ht="13.5">
      <c r="A21" s="333"/>
      <c r="B21" s="326"/>
      <c r="C21" s="327"/>
      <c r="D21" s="328"/>
      <c r="E21" s="331"/>
      <c r="F21" s="315">
        <f t="shared" si="3"/>
        <v>0</v>
      </c>
      <c r="G21" s="292"/>
      <c r="H21" s="290"/>
      <c r="I21" s="329"/>
      <c r="J21" s="326"/>
      <c r="K21" s="327"/>
      <c r="L21" s="320"/>
      <c r="M21" s="320"/>
      <c r="N21" s="330"/>
      <c r="O21" s="145">
        <f t="shared" si="1"/>
        <v>0</v>
      </c>
      <c r="P21" s="320"/>
      <c r="Q21" s="189">
        <f t="shared" si="2"/>
        <v>0</v>
      </c>
      <c r="R21" s="319"/>
      <c r="S21" s="320"/>
      <c r="T21" s="320"/>
      <c r="U21" s="320"/>
      <c r="V21" s="320"/>
      <c r="W21" s="320"/>
      <c r="X21" s="320"/>
      <c r="Y21" s="320"/>
      <c r="Z21" s="321"/>
      <c r="AA21" s="319"/>
      <c r="AB21" s="322"/>
      <c r="AC21" s="320"/>
      <c r="AD21" s="320"/>
      <c r="AE21" s="320"/>
      <c r="AF21" s="320"/>
      <c r="AG21" s="320"/>
      <c r="AH21" s="320"/>
      <c r="AI21" s="320"/>
      <c r="AJ21" s="323"/>
      <c r="AK21" s="324"/>
      <c r="AL21" s="285"/>
    </row>
    <row r="22" spans="1:38" ht="13.5">
      <c r="A22" s="333"/>
      <c r="B22" s="326"/>
      <c r="C22" s="327"/>
      <c r="D22" s="328"/>
      <c r="E22" s="331"/>
      <c r="F22" s="315">
        <f t="shared" si="3"/>
        <v>0</v>
      </c>
      <c r="G22" s="292"/>
      <c r="H22" s="290"/>
      <c r="I22" s="329"/>
      <c r="J22" s="326"/>
      <c r="K22" s="327"/>
      <c r="L22" s="320"/>
      <c r="M22" s="320"/>
      <c r="N22" s="330"/>
      <c r="O22" s="145">
        <f t="shared" si="1"/>
        <v>0</v>
      </c>
      <c r="P22" s="320"/>
      <c r="Q22" s="189">
        <f t="shared" si="2"/>
        <v>0</v>
      </c>
      <c r="R22" s="319"/>
      <c r="S22" s="320"/>
      <c r="T22" s="320"/>
      <c r="U22" s="320"/>
      <c r="V22" s="320"/>
      <c r="W22" s="320"/>
      <c r="X22" s="320"/>
      <c r="Y22" s="320"/>
      <c r="Z22" s="321"/>
      <c r="AA22" s="319"/>
      <c r="AB22" s="322"/>
      <c r="AC22" s="320"/>
      <c r="AD22" s="320"/>
      <c r="AE22" s="320"/>
      <c r="AF22" s="320"/>
      <c r="AG22" s="320"/>
      <c r="AH22" s="320"/>
      <c r="AI22" s="320"/>
      <c r="AJ22" s="323"/>
      <c r="AK22" s="324"/>
      <c r="AL22" s="285"/>
    </row>
    <row r="23" spans="1:38" ht="13.5">
      <c r="A23" s="333"/>
      <c r="B23" s="326"/>
      <c r="C23" s="327"/>
      <c r="D23" s="328"/>
      <c r="E23" s="331"/>
      <c r="F23" s="315">
        <f t="shared" si="3"/>
        <v>0</v>
      </c>
      <c r="G23" s="292"/>
      <c r="H23" s="290"/>
      <c r="I23" s="329"/>
      <c r="J23" s="326"/>
      <c r="K23" s="327"/>
      <c r="L23" s="320"/>
      <c r="M23" s="320"/>
      <c r="N23" s="330"/>
      <c r="O23" s="145">
        <f t="shared" si="1"/>
        <v>0</v>
      </c>
      <c r="P23" s="320"/>
      <c r="Q23" s="189">
        <f t="shared" si="2"/>
        <v>0</v>
      </c>
      <c r="R23" s="319"/>
      <c r="S23" s="320"/>
      <c r="T23" s="320"/>
      <c r="U23" s="320"/>
      <c r="V23" s="320"/>
      <c r="W23" s="320"/>
      <c r="X23" s="320"/>
      <c r="Y23" s="320"/>
      <c r="Z23" s="321"/>
      <c r="AA23" s="319"/>
      <c r="AB23" s="322"/>
      <c r="AC23" s="320"/>
      <c r="AD23" s="320"/>
      <c r="AE23" s="320"/>
      <c r="AF23" s="320"/>
      <c r="AG23" s="320"/>
      <c r="AH23" s="320"/>
      <c r="AI23" s="320"/>
      <c r="AJ23" s="323"/>
      <c r="AK23" s="324"/>
      <c r="AL23" s="285"/>
    </row>
    <row r="24" spans="1:38" ht="13.5">
      <c r="A24" s="333"/>
      <c r="B24" s="326"/>
      <c r="C24" s="327"/>
      <c r="D24" s="328"/>
      <c r="E24" s="331"/>
      <c r="F24" s="315">
        <f t="shared" si="3"/>
        <v>0</v>
      </c>
      <c r="G24" s="292"/>
      <c r="H24" s="290"/>
      <c r="I24" s="329"/>
      <c r="J24" s="326"/>
      <c r="K24" s="327"/>
      <c r="L24" s="320"/>
      <c r="M24" s="320"/>
      <c r="N24" s="330"/>
      <c r="O24" s="145">
        <f t="shared" si="1"/>
        <v>0</v>
      </c>
      <c r="P24" s="320"/>
      <c r="Q24" s="189">
        <f t="shared" si="2"/>
        <v>0</v>
      </c>
      <c r="R24" s="319"/>
      <c r="S24" s="320"/>
      <c r="T24" s="320"/>
      <c r="U24" s="320"/>
      <c r="V24" s="320"/>
      <c r="W24" s="320"/>
      <c r="X24" s="320"/>
      <c r="Y24" s="320"/>
      <c r="Z24" s="321"/>
      <c r="AA24" s="319"/>
      <c r="AB24" s="322"/>
      <c r="AC24" s="320"/>
      <c r="AD24" s="320"/>
      <c r="AE24" s="320"/>
      <c r="AF24" s="320"/>
      <c r="AG24" s="320"/>
      <c r="AH24" s="320"/>
      <c r="AI24" s="320"/>
      <c r="AJ24" s="323"/>
      <c r="AK24" s="324"/>
      <c r="AL24" s="285"/>
    </row>
    <row r="25" spans="1:39" ht="13.5">
      <c r="A25" s="333"/>
      <c r="B25" s="326"/>
      <c r="C25" s="327"/>
      <c r="D25" s="328"/>
      <c r="E25" s="331"/>
      <c r="F25" s="315">
        <f t="shared" si="3"/>
        <v>0</v>
      </c>
      <c r="G25" s="292"/>
      <c r="H25" s="290"/>
      <c r="I25" s="329"/>
      <c r="J25" s="326"/>
      <c r="K25" s="327"/>
      <c r="L25" s="320"/>
      <c r="M25" s="320"/>
      <c r="N25" s="330"/>
      <c r="O25" s="145">
        <f t="shared" si="1"/>
        <v>0</v>
      </c>
      <c r="P25" s="320"/>
      <c r="Q25" s="189">
        <f t="shared" si="2"/>
        <v>0</v>
      </c>
      <c r="R25" s="319"/>
      <c r="S25" s="320"/>
      <c r="T25" s="320"/>
      <c r="U25" s="320"/>
      <c r="V25" s="320"/>
      <c r="W25" s="320"/>
      <c r="X25" s="320"/>
      <c r="Y25" s="320"/>
      <c r="Z25" s="321"/>
      <c r="AA25" s="319"/>
      <c r="AB25" s="322"/>
      <c r="AC25" s="320"/>
      <c r="AD25" s="320"/>
      <c r="AE25" s="320"/>
      <c r="AF25" s="320"/>
      <c r="AG25" s="320"/>
      <c r="AH25" s="320"/>
      <c r="AI25" s="320"/>
      <c r="AJ25" s="323"/>
      <c r="AK25" s="324"/>
      <c r="AL25" s="285"/>
      <c r="AM25" s="334"/>
    </row>
    <row r="26" spans="1:44" ht="13.5">
      <c r="A26" s="333"/>
      <c r="B26" s="326"/>
      <c r="C26" s="327"/>
      <c r="D26" s="328"/>
      <c r="E26" s="331"/>
      <c r="F26" s="315">
        <f t="shared" si="3"/>
        <v>0</v>
      </c>
      <c r="G26" s="292"/>
      <c r="H26" s="290"/>
      <c r="I26" s="329"/>
      <c r="J26" s="326"/>
      <c r="K26" s="327"/>
      <c r="L26" s="320"/>
      <c r="M26" s="320"/>
      <c r="N26" s="330"/>
      <c r="O26" s="145">
        <f t="shared" si="1"/>
        <v>0</v>
      </c>
      <c r="P26" s="320"/>
      <c r="Q26" s="189">
        <f t="shared" si="2"/>
        <v>0</v>
      </c>
      <c r="R26" s="319"/>
      <c r="S26" s="320"/>
      <c r="T26" s="320"/>
      <c r="U26" s="320"/>
      <c r="V26" s="320"/>
      <c r="W26" s="320"/>
      <c r="X26" s="320"/>
      <c r="Y26" s="320"/>
      <c r="Z26" s="321"/>
      <c r="AA26" s="319"/>
      <c r="AB26" s="322"/>
      <c r="AC26" s="320"/>
      <c r="AD26" s="320"/>
      <c r="AE26" s="320"/>
      <c r="AF26" s="320"/>
      <c r="AG26" s="320"/>
      <c r="AH26" s="320"/>
      <c r="AI26" s="320"/>
      <c r="AJ26" s="323"/>
      <c r="AK26" s="324"/>
      <c r="AL26" s="285"/>
      <c r="AM26" s="335"/>
      <c r="AR26" s="335"/>
    </row>
    <row r="27" spans="1:39" ht="13.5">
      <c r="A27" s="333"/>
      <c r="B27" s="326"/>
      <c r="C27" s="327"/>
      <c r="D27" s="328"/>
      <c r="E27" s="331"/>
      <c r="F27" s="315">
        <f t="shared" si="3"/>
        <v>0</v>
      </c>
      <c r="G27" s="292"/>
      <c r="H27" s="290"/>
      <c r="I27" s="329"/>
      <c r="J27" s="326"/>
      <c r="K27" s="327"/>
      <c r="L27" s="320"/>
      <c r="M27" s="320"/>
      <c r="N27" s="330"/>
      <c r="O27" s="145">
        <f t="shared" si="1"/>
        <v>0</v>
      </c>
      <c r="P27" s="320"/>
      <c r="Q27" s="189">
        <f t="shared" si="2"/>
        <v>0</v>
      </c>
      <c r="R27" s="319"/>
      <c r="S27" s="320"/>
      <c r="T27" s="320"/>
      <c r="U27" s="320"/>
      <c r="V27" s="320"/>
      <c r="W27" s="320"/>
      <c r="X27" s="320"/>
      <c r="Y27" s="320"/>
      <c r="Z27" s="321"/>
      <c r="AA27" s="319"/>
      <c r="AB27" s="322"/>
      <c r="AC27" s="320"/>
      <c r="AD27" s="320"/>
      <c r="AE27" s="320"/>
      <c r="AF27" s="320"/>
      <c r="AG27" s="320"/>
      <c r="AH27" s="320"/>
      <c r="AI27" s="320"/>
      <c r="AJ27" s="323"/>
      <c r="AK27" s="324"/>
      <c r="AL27" s="285"/>
      <c r="AM27" s="334"/>
    </row>
    <row r="28" spans="1:39" ht="13.5">
      <c r="A28" s="333"/>
      <c r="B28" s="326"/>
      <c r="C28" s="327"/>
      <c r="D28" s="328"/>
      <c r="E28" s="331"/>
      <c r="F28" s="315">
        <f t="shared" si="3"/>
        <v>0</v>
      </c>
      <c r="G28" s="292"/>
      <c r="H28" s="290"/>
      <c r="I28" s="329"/>
      <c r="J28" s="326"/>
      <c r="K28" s="327"/>
      <c r="L28" s="320"/>
      <c r="M28" s="320"/>
      <c r="N28" s="330"/>
      <c r="O28" s="145">
        <f t="shared" si="1"/>
        <v>0</v>
      </c>
      <c r="P28" s="320"/>
      <c r="Q28" s="189">
        <f t="shared" si="2"/>
        <v>0</v>
      </c>
      <c r="R28" s="319"/>
      <c r="S28" s="320"/>
      <c r="T28" s="320"/>
      <c r="U28" s="320"/>
      <c r="V28" s="320"/>
      <c r="W28" s="320"/>
      <c r="X28" s="320"/>
      <c r="Y28" s="320"/>
      <c r="Z28" s="321"/>
      <c r="AA28" s="319"/>
      <c r="AB28" s="322"/>
      <c r="AC28" s="320"/>
      <c r="AD28" s="320"/>
      <c r="AE28" s="320"/>
      <c r="AF28" s="320"/>
      <c r="AG28" s="320"/>
      <c r="AH28" s="320"/>
      <c r="AI28" s="320"/>
      <c r="AJ28" s="323"/>
      <c r="AK28" s="324"/>
      <c r="AL28" s="285"/>
      <c r="AM28" s="334"/>
    </row>
    <row r="29" spans="1:44" ht="13.5">
      <c r="A29" s="333"/>
      <c r="B29" s="326"/>
      <c r="C29" s="327"/>
      <c r="D29" s="328"/>
      <c r="E29" s="331"/>
      <c r="F29" s="315">
        <f t="shared" si="3"/>
        <v>0</v>
      </c>
      <c r="G29" s="292"/>
      <c r="H29" s="290"/>
      <c r="I29" s="329"/>
      <c r="J29" s="326"/>
      <c r="K29" s="327"/>
      <c r="L29" s="320"/>
      <c r="M29" s="320"/>
      <c r="N29" s="330"/>
      <c r="O29" s="145">
        <f t="shared" si="1"/>
        <v>0</v>
      </c>
      <c r="P29" s="320"/>
      <c r="Q29" s="189">
        <f t="shared" si="2"/>
        <v>0</v>
      </c>
      <c r="R29" s="319"/>
      <c r="S29" s="320"/>
      <c r="T29" s="320"/>
      <c r="U29" s="320"/>
      <c r="V29" s="320"/>
      <c r="W29" s="320"/>
      <c r="X29" s="320"/>
      <c r="Y29" s="320"/>
      <c r="Z29" s="321"/>
      <c r="AA29" s="319"/>
      <c r="AB29" s="322"/>
      <c r="AC29" s="320"/>
      <c r="AD29" s="320"/>
      <c r="AE29" s="320"/>
      <c r="AF29" s="320"/>
      <c r="AG29" s="320"/>
      <c r="AH29" s="320"/>
      <c r="AI29" s="320"/>
      <c r="AJ29" s="323"/>
      <c r="AK29" s="324"/>
      <c r="AL29" s="285"/>
      <c r="AM29" s="334"/>
      <c r="AO29" s="334"/>
      <c r="AQ29" s="334"/>
      <c r="AR29" s="334"/>
    </row>
    <row r="30" spans="1:39" ht="13.5">
      <c r="A30" s="333"/>
      <c r="B30" s="326"/>
      <c r="C30" s="327"/>
      <c r="D30" s="328"/>
      <c r="E30" s="331"/>
      <c r="F30" s="315">
        <f t="shared" si="3"/>
        <v>0</v>
      </c>
      <c r="G30" s="292"/>
      <c r="H30" s="290"/>
      <c r="I30" s="329"/>
      <c r="J30" s="326"/>
      <c r="K30" s="327"/>
      <c r="L30" s="320"/>
      <c r="M30" s="320"/>
      <c r="N30" s="330"/>
      <c r="O30" s="145">
        <f t="shared" si="1"/>
        <v>0</v>
      </c>
      <c r="P30" s="320"/>
      <c r="Q30" s="189">
        <f t="shared" si="2"/>
        <v>0</v>
      </c>
      <c r="R30" s="319"/>
      <c r="S30" s="320"/>
      <c r="T30" s="320"/>
      <c r="U30" s="320"/>
      <c r="V30" s="320"/>
      <c r="W30" s="320"/>
      <c r="X30" s="320"/>
      <c r="Y30" s="320"/>
      <c r="Z30" s="321"/>
      <c r="AA30" s="319"/>
      <c r="AB30" s="322"/>
      <c r="AC30" s="320"/>
      <c r="AD30" s="320"/>
      <c r="AE30" s="320"/>
      <c r="AF30" s="320"/>
      <c r="AG30" s="320"/>
      <c r="AH30" s="320"/>
      <c r="AI30" s="320"/>
      <c r="AJ30" s="323"/>
      <c r="AK30" s="324"/>
      <c r="AL30" s="285"/>
      <c r="AM30" s="334"/>
    </row>
    <row r="31" spans="1:48" ht="13.5">
      <c r="A31" s="333"/>
      <c r="B31" s="326"/>
      <c r="C31" s="327"/>
      <c r="D31" s="328"/>
      <c r="E31" s="331"/>
      <c r="F31" s="315">
        <f t="shared" si="3"/>
        <v>0</v>
      </c>
      <c r="G31" s="292"/>
      <c r="H31" s="290"/>
      <c r="I31" s="329"/>
      <c r="J31" s="326"/>
      <c r="K31" s="327"/>
      <c r="L31" s="320"/>
      <c r="M31" s="320"/>
      <c r="N31" s="330"/>
      <c r="O31" s="145">
        <f t="shared" si="1"/>
        <v>0</v>
      </c>
      <c r="P31" s="320"/>
      <c r="Q31" s="189">
        <f t="shared" si="2"/>
        <v>0</v>
      </c>
      <c r="R31" s="319"/>
      <c r="S31" s="320"/>
      <c r="T31" s="320"/>
      <c r="U31" s="320"/>
      <c r="V31" s="320"/>
      <c r="W31" s="320"/>
      <c r="X31" s="320"/>
      <c r="Y31" s="320"/>
      <c r="Z31" s="321"/>
      <c r="AA31" s="319"/>
      <c r="AB31" s="322"/>
      <c r="AC31" s="320"/>
      <c r="AD31" s="320"/>
      <c r="AE31" s="320"/>
      <c r="AF31" s="320"/>
      <c r="AG31" s="320"/>
      <c r="AH31" s="320"/>
      <c r="AI31" s="320"/>
      <c r="AJ31" s="323"/>
      <c r="AK31" s="324"/>
      <c r="AL31" s="285"/>
      <c r="AV31" s="334"/>
    </row>
    <row r="32" spans="1:39" ht="13.5">
      <c r="A32" s="333"/>
      <c r="B32" s="326"/>
      <c r="C32" s="327"/>
      <c r="D32" s="328"/>
      <c r="E32" s="331"/>
      <c r="F32" s="315">
        <f t="shared" si="3"/>
        <v>0</v>
      </c>
      <c r="G32" s="292"/>
      <c r="H32" s="290"/>
      <c r="I32" s="329"/>
      <c r="J32" s="326"/>
      <c r="K32" s="327"/>
      <c r="L32" s="320"/>
      <c r="M32" s="320"/>
      <c r="N32" s="330"/>
      <c r="O32" s="145">
        <f t="shared" si="1"/>
        <v>0</v>
      </c>
      <c r="P32" s="320"/>
      <c r="Q32" s="189">
        <f t="shared" si="2"/>
        <v>0</v>
      </c>
      <c r="R32" s="319"/>
      <c r="S32" s="320"/>
      <c r="T32" s="320"/>
      <c r="U32" s="320"/>
      <c r="V32" s="320"/>
      <c r="W32" s="320"/>
      <c r="X32" s="320"/>
      <c r="Y32" s="320"/>
      <c r="Z32" s="321"/>
      <c r="AA32" s="319"/>
      <c r="AB32" s="322"/>
      <c r="AC32" s="320"/>
      <c r="AD32" s="320"/>
      <c r="AE32" s="320"/>
      <c r="AF32" s="320"/>
      <c r="AG32" s="320"/>
      <c r="AH32" s="320"/>
      <c r="AI32" s="320"/>
      <c r="AJ32" s="323"/>
      <c r="AK32" s="324"/>
      <c r="AL32" s="285"/>
      <c r="AM32" s="334"/>
    </row>
    <row r="33" spans="1:49" ht="13.5">
      <c r="A33" s="333"/>
      <c r="B33" s="326"/>
      <c r="C33" s="327"/>
      <c r="D33" s="328"/>
      <c r="E33" s="331"/>
      <c r="F33" s="315">
        <f t="shared" si="3"/>
        <v>0</v>
      </c>
      <c r="H33" s="290"/>
      <c r="I33" s="329"/>
      <c r="J33" s="326"/>
      <c r="K33" s="327"/>
      <c r="L33" s="320"/>
      <c r="M33" s="320"/>
      <c r="N33" s="330"/>
      <c r="O33" s="145">
        <f t="shared" si="1"/>
        <v>0</v>
      </c>
      <c r="P33" s="320"/>
      <c r="Q33" s="189">
        <f t="shared" si="2"/>
        <v>0</v>
      </c>
      <c r="R33" s="319"/>
      <c r="S33" s="320"/>
      <c r="T33" s="320"/>
      <c r="U33" s="320"/>
      <c r="V33" s="320"/>
      <c r="W33" s="320"/>
      <c r="X33" s="320"/>
      <c r="Y33" s="320"/>
      <c r="Z33" s="321"/>
      <c r="AA33" s="319"/>
      <c r="AB33" s="322"/>
      <c r="AC33" s="320"/>
      <c r="AD33" s="320"/>
      <c r="AE33" s="320"/>
      <c r="AF33" s="320"/>
      <c r="AG33" s="320"/>
      <c r="AH33" s="320"/>
      <c r="AI33" s="320"/>
      <c r="AJ33" s="323"/>
      <c r="AK33" s="324"/>
      <c r="AL33" s="285"/>
      <c r="AW33" s="334"/>
    </row>
    <row r="34" spans="1:39" ht="13.5">
      <c r="A34" s="333"/>
      <c r="B34" s="326"/>
      <c r="C34" s="327"/>
      <c r="D34" s="328"/>
      <c r="E34" s="331"/>
      <c r="F34" s="315">
        <f t="shared" si="3"/>
        <v>0</v>
      </c>
      <c r="G34" s="292"/>
      <c r="H34" s="290"/>
      <c r="I34" s="329"/>
      <c r="J34" s="326"/>
      <c r="K34" s="327"/>
      <c r="L34" s="320"/>
      <c r="M34" s="320"/>
      <c r="N34" s="330"/>
      <c r="O34" s="145">
        <f t="shared" si="1"/>
        <v>0</v>
      </c>
      <c r="P34" s="320"/>
      <c r="Q34" s="189">
        <f t="shared" si="2"/>
        <v>0</v>
      </c>
      <c r="R34" s="319"/>
      <c r="S34" s="320"/>
      <c r="T34" s="320"/>
      <c r="U34" s="320"/>
      <c r="V34" s="320"/>
      <c r="W34" s="320"/>
      <c r="X34" s="320"/>
      <c r="Y34" s="320"/>
      <c r="Z34" s="321"/>
      <c r="AA34" s="319"/>
      <c r="AB34" s="322"/>
      <c r="AC34" s="320"/>
      <c r="AD34" s="320"/>
      <c r="AE34" s="320"/>
      <c r="AF34" s="320"/>
      <c r="AG34" s="320"/>
      <c r="AH34" s="320"/>
      <c r="AI34" s="320"/>
      <c r="AJ34" s="323"/>
      <c r="AK34" s="324"/>
      <c r="AL34" s="285"/>
      <c r="AM34" s="334"/>
    </row>
    <row r="35" spans="1:47" ht="13.5">
      <c r="A35" s="333"/>
      <c r="B35" s="326"/>
      <c r="C35" s="327"/>
      <c r="D35" s="328"/>
      <c r="E35" s="331"/>
      <c r="F35" s="315">
        <f t="shared" si="3"/>
        <v>0</v>
      </c>
      <c r="G35" s="292"/>
      <c r="H35" s="290"/>
      <c r="I35" s="329"/>
      <c r="J35" s="326"/>
      <c r="K35" s="327"/>
      <c r="L35" s="320"/>
      <c r="M35" s="320"/>
      <c r="N35" s="330"/>
      <c r="O35" s="145">
        <f t="shared" si="1"/>
        <v>0</v>
      </c>
      <c r="P35" s="320"/>
      <c r="Q35" s="189">
        <f t="shared" si="2"/>
        <v>0</v>
      </c>
      <c r="R35" s="319"/>
      <c r="S35" s="320"/>
      <c r="T35" s="320"/>
      <c r="U35" s="320"/>
      <c r="V35" s="320"/>
      <c r="W35" s="320"/>
      <c r="X35" s="320"/>
      <c r="Y35" s="320"/>
      <c r="Z35" s="321"/>
      <c r="AA35" s="319"/>
      <c r="AB35" s="322"/>
      <c r="AC35" s="320"/>
      <c r="AD35" s="320"/>
      <c r="AE35" s="320"/>
      <c r="AF35" s="320"/>
      <c r="AG35" s="320"/>
      <c r="AH35" s="320"/>
      <c r="AI35" s="320"/>
      <c r="AJ35" s="323"/>
      <c r="AK35" s="324"/>
      <c r="AL35" s="285"/>
      <c r="AS35" s="334"/>
      <c r="AU35" s="336"/>
    </row>
    <row r="36" spans="1:41" ht="15" thickBot="1">
      <c r="A36" s="333"/>
      <c r="B36" s="326"/>
      <c r="C36" s="327"/>
      <c r="D36" s="328"/>
      <c r="E36" s="331"/>
      <c r="F36" s="315">
        <f t="shared" si="3"/>
        <v>0</v>
      </c>
      <c r="G36" s="292"/>
      <c r="H36" s="290"/>
      <c r="I36" s="337"/>
      <c r="J36" s="338"/>
      <c r="K36" s="339"/>
      <c r="L36" s="340"/>
      <c r="M36" s="340"/>
      <c r="N36" s="341"/>
      <c r="O36" s="145">
        <f>SUM(L36+M36+N36)/11*10</f>
        <v>0</v>
      </c>
      <c r="P36" s="340"/>
      <c r="Q36" s="189">
        <f t="shared" si="2"/>
        <v>0</v>
      </c>
      <c r="R36" s="319"/>
      <c r="S36" s="320"/>
      <c r="T36" s="320"/>
      <c r="U36" s="320"/>
      <c r="V36" s="320"/>
      <c r="W36" s="320"/>
      <c r="X36" s="320"/>
      <c r="Y36" s="320"/>
      <c r="Z36" s="321"/>
      <c r="AA36" s="319"/>
      <c r="AB36" s="322"/>
      <c r="AC36" s="320"/>
      <c r="AD36" s="320"/>
      <c r="AE36" s="320"/>
      <c r="AF36" s="320"/>
      <c r="AG36" s="320"/>
      <c r="AH36" s="320"/>
      <c r="AI36" s="320"/>
      <c r="AJ36" s="323"/>
      <c r="AK36" s="324"/>
      <c r="AL36" s="285"/>
      <c r="AM36" s="334"/>
      <c r="AO36" s="334"/>
    </row>
    <row r="37" spans="1:41" ht="15" thickBot="1">
      <c r="A37" s="333"/>
      <c r="B37" s="326"/>
      <c r="C37" s="327"/>
      <c r="D37" s="328"/>
      <c r="E37" s="331"/>
      <c r="F37" s="315">
        <f t="shared" si="3"/>
        <v>0</v>
      </c>
      <c r="G37" s="292"/>
      <c r="H37" s="290"/>
      <c r="I37" s="575" t="s">
        <v>140</v>
      </c>
      <c r="J37" s="576"/>
      <c r="K37" s="576"/>
      <c r="L37" s="576"/>
      <c r="M37" s="576"/>
      <c r="N37" s="576"/>
      <c r="O37" s="576"/>
      <c r="P37" s="576"/>
      <c r="Q37" s="577"/>
      <c r="R37" s="319"/>
      <c r="S37" s="320"/>
      <c r="T37" s="320"/>
      <c r="U37" s="320"/>
      <c r="V37" s="320"/>
      <c r="W37" s="320"/>
      <c r="X37" s="320"/>
      <c r="Y37" s="320"/>
      <c r="Z37" s="321"/>
      <c r="AA37" s="319"/>
      <c r="AB37" s="322"/>
      <c r="AC37" s="320"/>
      <c r="AD37" s="320"/>
      <c r="AE37" s="320"/>
      <c r="AF37" s="320"/>
      <c r="AG37" s="320"/>
      <c r="AH37" s="320"/>
      <c r="AI37" s="320"/>
      <c r="AJ37" s="323"/>
      <c r="AK37" s="324"/>
      <c r="AL37" s="285"/>
      <c r="AM37" s="334"/>
      <c r="AO37" s="334"/>
    </row>
    <row r="38" spans="1:41" ht="13.5">
      <c r="A38" s="333"/>
      <c r="B38" s="326"/>
      <c r="C38" s="327"/>
      <c r="D38" s="328"/>
      <c r="E38" s="331"/>
      <c r="F38" s="315">
        <f t="shared" si="3"/>
        <v>0</v>
      </c>
      <c r="G38" s="292"/>
      <c r="H38" s="290"/>
      <c r="I38" s="316"/>
      <c r="J38" s="326"/>
      <c r="K38" s="327"/>
      <c r="L38" s="320"/>
      <c r="M38" s="269"/>
      <c r="N38" s="317"/>
      <c r="O38" s="145">
        <f>L38</f>
        <v>0</v>
      </c>
      <c r="P38" s="342"/>
      <c r="Q38" s="271"/>
      <c r="R38" s="319"/>
      <c r="S38" s="320"/>
      <c r="T38" s="320"/>
      <c r="U38" s="320"/>
      <c r="V38" s="320"/>
      <c r="W38" s="320"/>
      <c r="X38" s="320"/>
      <c r="Y38" s="320"/>
      <c r="Z38" s="321"/>
      <c r="AA38" s="319"/>
      <c r="AB38" s="322"/>
      <c r="AC38" s="320"/>
      <c r="AD38" s="320"/>
      <c r="AE38" s="320"/>
      <c r="AF38" s="320"/>
      <c r="AG38" s="320"/>
      <c r="AH38" s="320"/>
      <c r="AI38" s="320"/>
      <c r="AJ38" s="323"/>
      <c r="AK38" s="324"/>
      <c r="AL38" s="285"/>
      <c r="AO38" s="334"/>
    </row>
    <row r="39" spans="1:38" ht="13.5">
      <c r="A39" s="333"/>
      <c r="B39" s="326"/>
      <c r="C39" s="327"/>
      <c r="D39" s="328"/>
      <c r="E39" s="331"/>
      <c r="F39" s="315">
        <f t="shared" si="3"/>
        <v>0</v>
      </c>
      <c r="G39" s="292"/>
      <c r="H39" s="290"/>
      <c r="I39" s="316"/>
      <c r="J39" s="326"/>
      <c r="K39" s="327"/>
      <c r="L39" s="320"/>
      <c r="M39" s="320"/>
      <c r="N39" s="330"/>
      <c r="O39" s="145">
        <f aca="true" t="shared" si="4" ref="O39:O48">L39</f>
        <v>0</v>
      </c>
      <c r="P39" s="343"/>
      <c r="Q39" s="271"/>
      <c r="R39" s="319"/>
      <c r="S39" s="320"/>
      <c r="T39" s="320"/>
      <c r="U39" s="320"/>
      <c r="V39" s="320"/>
      <c r="W39" s="320"/>
      <c r="X39" s="320"/>
      <c r="Y39" s="320"/>
      <c r="Z39" s="321"/>
      <c r="AA39" s="319"/>
      <c r="AB39" s="322"/>
      <c r="AC39" s="320"/>
      <c r="AD39" s="320"/>
      <c r="AE39" s="320"/>
      <c r="AF39" s="320"/>
      <c r="AG39" s="320"/>
      <c r="AH39" s="320"/>
      <c r="AI39" s="320"/>
      <c r="AJ39" s="323"/>
      <c r="AK39" s="324"/>
      <c r="AL39" s="285"/>
    </row>
    <row r="40" spans="1:48" ht="13.5">
      <c r="A40" s="333"/>
      <c r="B40" s="326"/>
      <c r="C40" s="327"/>
      <c r="D40" s="328"/>
      <c r="E40" s="331"/>
      <c r="F40" s="315">
        <f t="shared" si="3"/>
        <v>0</v>
      </c>
      <c r="G40" s="292"/>
      <c r="H40" s="290"/>
      <c r="I40" s="329"/>
      <c r="J40" s="326"/>
      <c r="K40" s="327"/>
      <c r="L40" s="320"/>
      <c r="M40" s="320"/>
      <c r="N40" s="330"/>
      <c r="O40" s="145">
        <f t="shared" si="4"/>
        <v>0</v>
      </c>
      <c r="P40" s="343"/>
      <c r="Q40" s="271"/>
      <c r="R40" s="319"/>
      <c r="S40" s="320"/>
      <c r="T40" s="320"/>
      <c r="U40" s="320"/>
      <c r="V40" s="320"/>
      <c r="W40" s="320"/>
      <c r="X40" s="320"/>
      <c r="Y40" s="320"/>
      <c r="Z40" s="321"/>
      <c r="AA40" s="319"/>
      <c r="AB40" s="322"/>
      <c r="AC40" s="320"/>
      <c r="AD40" s="320"/>
      <c r="AE40" s="320"/>
      <c r="AF40" s="320"/>
      <c r="AG40" s="320"/>
      <c r="AH40" s="320"/>
      <c r="AI40" s="320"/>
      <c r="AJ40" s="323"/>
      <c r="AK40" s="324"/>
      <c r="AL40" s="285"/>
      <c r="AV40" s="334"/>
    </row>
    <row r="41" spans="1:39" ht="13.5">
      <c r="A41" s="333"/>
      <c r="B41" s="326"/>
      <c r="C41" s="327"/>
      <c r="D41" s="328"/>
      <c r="E41" s="331"/>
      <c r="F41" s="315">
        <f t="shared" si="3"/>
        <v>0</v>
      </c>
      <c r="G41" s="292"/>
      <c r="H41" s="290"/>
      <c r="I41" s="329"/>
      <c r="J41" s="326"/>
      <c r="K41" s="327"/>
      <c r="L41" s="320"/>
      <c r="M41" s="320"/>
      <c r="N41" s="330"/>
      <c r="O41" s="145">
        <f t="shared" si="4"/>
        <v>0</v>
      </c>
      <c r="P41" s="343"/>
      <c r="Q41" s="271"/>
      <c r="R41" s="319"/>
      <c r="S41" s="320"/>
      <c r="T41" s="320"/>
      <c r="U41" s="320"/>
      <c r="V41" s="320"/>
      <c r="W41" s="320"/>
      <c r="X41" s="320"/>
      <c r="Y41" s="320"/>
      <c r="Z41" s="321"/>
      <c r="AA41" s="319"/>
      <c r="AB41" s="322"/>
      <c r="AC41" s="320"/>
      <c r="AD41" s="320"/>
      <c r="AE41" s="320"/>
      <c r="AF41" s="320"/>
      <c r="AG41" s="320"/>
      <c r="AH41" s="320"/>
      <c r="AI41" s="320"/>
      <c r="AJ41" s="323"/>
      <c r="AK41" s="324"/>
      <c r="AL41" s="285"/>
      <c r="AM41" s="334"/>
    </row>
    <row r="42" spans="1:44" ht="13.5">
      <c r="A42" s="333"/>
      <c r="B42" s="326"/>
      <c r="C42" s="327"/>
      <c r="D42" s="328"/>
      <c r="E42" s="331"/>
      <c r="F42" s="315">
        <f t="shared" si="3"/>
        <v>0</v>
      </c>
      <c r="G42" s="292"/>
      <c r="H42" s="290"/>
      <c r="I42" s="329"/>
      <c r="J42" s="326"/>
      <c r="K42" s="327"/>
      <c r="L42" s="320"/>
      <c r="M42" s="320"/>
      <c r="N42" s="330"/>
      <c r="O42" s="145">
        <f t="shared" si="4"/>
        <v>0</v>
      </c>
      <c r="P42" s="343"/>
      <c r="Q42" s="271"/>
      <c r="R42" s="319"/>
      <c r="S42" s="320"/>
      <c r="T42" s="320"/>
      <c r="U42" s="320"/>
      <c r="V42" s="320"/>
      <c r="W42" s="320"/>
      <c r="X42" s="320"/>
      <c r="Y42" s="320"/>
      <c r="Z42" s="321"/>
      <c r="AA42" s="319"/>
      <c r="AB42" s="322"/>
      <c r="AC42" s="320"/>
      <c r="AD42" s="320"/>
      <c r="AE42" s="320"/>
      <c r="AF42" s="320"/>
      <c r="AG42" s="320"/>
      <c r="AH42" s="320"/>
      <c r="AI42" s="320"/>
      <c r="AJ42" s="323"/>
      <c r="AK42" s="324"/>
      <c r="AL42" s="285"/>
      <c r="AM42" s="334"/>
      <c r="AO42" s="334"/>
      <c r="AQ42" s="334"/>
      <c r="AR42" s="334"/>
    </row>
    <row r="43" spans="1:48" ht="13.5">
      <c r="A43" s="333"/>
      <c r="B43" s="326"/>
      <c r="C43" s="327"/>
      <c r="D43" s="328"/>
      <c r="E43" s="331"/>
      <c r="F43" s="315">
        <f t="shared" si="3"/>
        <v>0</v>
      </c>
      <c r="G43" s="292"/>
      <c r="H43" s="290"/>
      <c r="I43" s="329"/>
      <c r="J43" s="326"/>
      <c r="K43" s="327"/>
      <c r="L43" s="320"/>
      <c r="M43" s="320"/>
      <c r="N43" s="330"/>
      <c r="O43" s="145">
        <f t="shared" si="4"/>
        <v>0</v>
      </c>
      <c r="P43" s="343"/>
      <c r="Q43" s="271"/>
      <c r="R43" s="319"/>
      <c r="S43" s="320"/>
      <c r="T43" s="320"/>
      <c r="U43" s="320"/>
      <c r="V43" s="320"/>
      <c r="W43" s="320"/>
      <c r="X43" s="320"/>
      <c r="Y43" s="320"/>
      <c r="Z43" s="321"/>
      <c r="AA43" s="319"/>
      <c r="AB43" s="322"/>
      <c r="AC43" s="320"/>
      <c r="AD43" s="320"/>
      <c r="AE43" s="320"/>
      <c r="AF43" s="320"/>
      <c r="AG43" s="320"/>
      <c r="AH43" s="320"/>
      <c r="AI43" s="320"/>
      <c r="AJ43" s="323"/>
      <c r="AK43" s="324"/>
      <c r="AL43" s="285"/>
      <c r="AV43" s="334"/>
    </row>
    <row r="44" spans="1:39" ht="13.5">
      <c r="A44" s="333"/>
      <c r="B44" s="326"/>
      <c r="C44" s="327"/>
      <c r="D44" s="328"/>
      <c r="E44" s="331"/>
      <c r="F44" s="315">
        <f t="shared" si="3"/>
        <v>0</v>
      </c>
      <c r="G44" s="292"/>
      <c r="H44" s="290"/>
      <c r="I44" s="329"/>
      <c r="J44" s="326"/>
      <c r="K44" s="327"/>
      <c r="L44" s="320"/>
      <c r="M44" s="320"/>
      <c r="N44" s="330"/>
      <c r="O44" s="145">
        <f t="shared" si="4"/>
        <v>0</v>
      </c>
      <c r="P44" s="343"/>
      <c r="Q44" s="271"/>
      <c r="R44" s="319"/>
      <c r="S44" s="320"/>
      <c r="T44" s="320"/>
      <c r="U44" s="320"/>
      <c r="V44" s="320"/>
      <c r="W44" s="320"/>
      <c r="X44" s="320"/>
      <c r="Y44" s="320"/>
      <c r="Z44" s="321"/>
      <c r="AA44" s="319"/>
      <c r="AB44" s="322"/>
      <c r="AC44" s="320"/>
      <c r="AD44" s="320"/>
      <c r="AE44" s="320"/>
      <c r="AF44" s="320"/>
      <c r="AG44" s="320"/>
      <c r="AH44" s="320"/>
      <c r="AI44" s="320"/>
      <c r="AJ44" s="323"/>
      <c r="AK44" s="324"/>
      <c r="AL44" s="285"/>
      <c r="AM44" s="334"/>
    </row>
    <row r="45" spans="1:39" ht="13.5">
      <c r="A45" s="333"/>
      <c r="B45" s="326"/>
      <c r="C45" s="327"/>
      <c r="E45" s="331"/>
      <c r="F45" s="315">
        <f>SUM(D48/11)</f>
        <v>0</v>
      </c>
      <c r="G45" s="292"/>
      <c r="H45" s="290"/>
      <c r="I45" s="329"/>
      <c r="J45" s="326"/>
      <c r="K45" s="327"/>
      <c r="L45" s="320"/>
      <c r="M45" s="320"/>
      <c r="N45" s="330"/>
      <c r="O45" s="145">
        <f t="shared" si="4"/>
        <v>0</v>
      </c>
      <c r="P45" s="343"/>
      <c r="Q45" s="271"/>
      <c r="R45" s="319"/>
      <c r="S45" s="320"/>
      <c r="T45" s="320"/>
      <c r="U45" s="320"/>
      <c r="V45" s="320"/>
      <c r="W45" s="320"/>
      <c r="X45" s="320"/>
      <c r="Y45" s="320"/>
      <c r="Z45" s="321"/>
      <c r="AA45" s="319"/>
      <c r="AB45" s="322"/>
      <c r="AC45" s="320"/>
      <c r="AD45" s="320"/>
      <c r="AE45" s="320"/>
      <c r="AF45" s="320"/>
      <c r="AG45" s="320"/>
      <c r="AH45" s="320"/>
      <c r="AI45" s="320"/>
      <c r="AJ45" s="323"/>
      <c r="AK45" s="324"/>
      <c r="AL45" s="285"/>
      <c r="AM45" s="334"/>
    </row>
    <row r="46" spans="1:38" ht="13.5">
      <c r="A46" s="333"/>
      <c r="B46" s="326"/>
      <c r="C46" s="327"/>
      <c r="D46" s="328"/>
      <c r="E46" s="331"/>
      <c r="F46" s="315">
        <f t="shared" si="3"/>
        <v>0</v>
      </c>
      <c r="G46" s="292"/>
      <c r="H46" s="290"/>
      <c r="I46" s="329"/>
      <c r="J46" s="326"/>
      <c r="K46" s="327"/>
      <c r="L46" s="320"/>
      <c r="M46" s="320"/>
      <c r="N46" s="330"/>
      <c r="O46" s="145">
        <f t="shared" si="4"/>
        <v>0</v>
      </c>
      <c r="P46" s="343"/>
      <c r="Q46" s="271"/>
      <c r="R46" s="319"/>
      <c r="S46" s="320"/>
      <c r="T46" s="320"/>
      <c r="U46" s="320"/>
      <c r="V46" s="320"/>
      <c r="W46" s="320"/>
      <c r="X46" s="320"/>
      <c r="Y46" s="320"/>
      <c r="Z46" s="321"/>
      <c r="AA46" s="319"/>
      <c r="AB46" s="322"/>
      <c r="AC46" s="320"/>
      <c r="AD46" s="320"/>
      <c r="AE46" s="320"/>
      <c r="AF46" s="320"/>
      <c r="AG46" s="320"/>
      <c r="AH46" s="320"/>
      <c r="AI46" s="320"/>
      <c r="AJ46" s="323"/>
      <c r="AK46" s="324"/>
      <c r="AL46" s="285"/>
    </row>
    <row r="47" spans="1:38" ht="13.5">
      <c r="A47" s="333"/>
      <c r="B47" s="326"/>
      <c r="C47" s="327"/>
      <c r="D47" s="328"/>
      <c r="E47" s="331"/>
      <c r="F47" s="315">
        <f t="shared" si="3"/>
        <v>0</v>
      </c>
      <c r="G47" s="292"/>
      <c r="H47" s="290"/>
      <c r="I47" s="329"/>
      <c r="J47" s="326"/>
      <c r="K47" s="327"/>
      <c r="L47" s="320"/>
      <c r="M47" s="320"/>
      <c r="N47" s="330"/>
      <c r="O47" s="145">
        <f t="shared" si="4"/>
        <v>0</v>
      </c>
      <c r="P47" s="343"/>
      <c r="Q47" s="271"/>
      <c r="R47" s="319"/>
      <c r="S47" s="320"/>
      <c r="T47" s="320"/>
      <c r="U47" s="320"/>
      <c r="V47" s="320"/>
      <c r="W47" s="320"/>
      <c r="X47" s="320"/>
      <c r="Y47" s="320"/>
      <c r="Z47" s="321"/>
      <c r="AA47" s="319"/>
      <c r="AB47" s="322"/>
      <c r="AC47" s="320"/>
      <c r="AD47" s="320"/>
      <c r="AE47" s="320"/>
      <c r="AF47" s="320"/>
      <c r="AG47" s="320"/>
      <c r="AH47" s="320"/>
      <c r="AI47" s="320"/>
      <c r="AJ47" s="323"/>
      <c r="AK47" s="324"/>
      <c r="AL47" s="285"/>
    </row>
    <row r="48" spans="1:38" ht="15" thickBot="1">
      <c r="A48" s="344"/>
      <c r="B48" s="345"/>
      <c r="C48" s="346"/>
      <c r="D48" s="328"/>
      <c r="E48" s="347"/>
      <c r="F48" s="315">
        <f t="shared" si="3"/>
        <v>0</v>
      </c>
      <c r="G48" s="292"/>
      <c r="H48" s="290"/>
      <c r="I48" s="348"/>
      <c r="J48" s="345"/>
      <c r="K48" s="346"/>
      <c r="L48" s="349"/>
      <c r="M48" s="349"/>
      <c r="N48" s="350"/>
      <c r="O48" s="145">
        <f t="shared" si="4"/>
        <v>0</v>
      </c>
      <c r="P48" s="351"/>
      <c r="Q48" s="271"/>
      <c r="R48" s="352"/>
      <c r="S48" s="340"/>
      <c r="T48" s="340"/>
      <c r="U48" s="340"/>
      <c r="V48" s="340"/>
      <c r="W48" s="340"/>
      <c r="X48" s="340"/>
      <c r="Y48" s="340"/>
      <c r="Z48" s="353"/>
      <c r="AA48" s="352"/>
      <c r="AB48" s="354"/>
      <c r="AC48" s="340"/>
      <c r="AD48" s="340"/>
      <c r="AE48" s="340"/>
      <c r="AF48" s="340"/>
      <c r="AG48" s="340"/>
      <c r="AH48" s="340"/>
      <c r="AI48" s="340"/>
      <c r="AJ48" s="355"/>
      <c r="AK48" s="356"/>
      <c r="AL48" s="285"/>
    </row>
    <row r="49" spans="1:38" ht="15" thickBot="1">
      <c r="A49" s="581" t="s">
        <v>5</v>
      </c>
      <c r="B49" s="582"/>
      <c r="C49" s="583"/>
      <c r="D49" s="357">
        <f>SUM(D3:D48)</f>
        <v>0</v>
      </c>
      <c r="E49" s="358">
        <f>SUM(E3:E48)</f>
        <v>0</v>
      </c>
      <c r="F49" s="359">
        <f>SUM(F3:F48)</f>
        <v>0</v>
      </c>
      <c r="G49" s="292"/>
      <c r="H49" s="290"/>
      <c r="I49" s="581" t="s">
        <v>10</v>
      </c>
      <c r="J49" s="582"/>
      <c r="K49" s="583"/>
      <c r="L49" s="360">
        <f aca="true" t="shared" si="5" ref="L49:AI49">SUM(L3:L48)</f>
        <v>0</v>
      </c>
      <c r="M49" s="360">
        <f t="shared" si="5"/>
        <v>0</v>
      </c>
      <c r="N49" s="361">
        <f t="shared" si="5"/>
        <v>0</v>
      </c>
      <c r="O49" s="362">
        <f t="shared" si="5"/>
        <v>0</v>
      </c>
      <c r="P49" s="361">
        <f t="shared" si="5"/>
        <v>0</v>
      </c>
      <c r="Q49" s="361">
        <f t="shared" si="5"/>
        <v>0</v>
      </c>
      <c r="R49" s="362">
        <f t="shared" si="5"/>
        <v>0</v>
      </c>
      <c r="S49" s="361">
        <f t="shared" si="5"/>
        <v>0</v>
      </c>
      <c r="T49" s="361">
        <f t="shared" si="5"/>
        <v>0</v>
      </c>
      <c r="U49" s="361">
        <f t="shared" si="5"/>
        <v>0</v>
      </c>
      <c r="V49" s="361">
        <f t="shared" si="5"/>
        <v>0</v>
      </c>
      <c r="W49" s="361">
        <f t="shared" si="5"/>
        <v>0</v>
      </c>
      <c r="X49" s="361">
        <f t="shared" si="5"/>
        <v>0</v>
      </c>
      <c r="Y49" s="361">
        <f t="shared" si="5"/>
        <v>0</v>
      </c>
      <c r="Z49" s="361">
        <f t="shared" si="5"/>
        <v>0</v>
      </c>
      <c r="AA49" s="363">
        <f t="shared" si="5"/>
        <v>0</v>
      </c>
      <c r="AB49" s="364">
        <f t="shared" si="5"/>
        <v>0</v>
      </c>
      <c r="AC49" s="361">
        <f t="shared" si="5"/>
        <v>0</v>
      </c>
      <c r="AD49" s="361">
        <f t="shared" si="5"/>
        <v>0</v>
      </c>
      <c r="AE49" s="361">
        <f t="shared" si="5"/>
        <v>0</v>
      </c>
      <c r="AF49" s="361">
        <f t="shared" si="5"/>
        <v>0</v>
      </c>
      <c r="AG49" s="361">
        <f>SUM(AG3:AG48)</f>
        <v>0</v>
      </c>
      <c r="AH49" s="361">
        <f>SUM(AH3:AH48)</f>
        <v>0</v>
      </c>
      <c r="AI49" s="361">
        <f t="shared" si="5"/>
        <v>0</v>
      </c>
      <c r="AJ49" s="365"/>
      <c r="AK49" s="366"/>
      <c r="AL49" s="285"/>
    </row>
  </sheetData>
  <sheetProtection sheet="1"/>
  <mergeCells count="35">
    <mergeCell ref="I37:Q37"/>
    <mergeCell ref="A49:C49"/>
    <mergeCell ref="I49:K49"/>
    <mergeCell ref="AJ2:AK3"/>
    <mergeCell ref="A3:E3"/>
    <mergeCell ref="K3:K4"/>
    <mergeCell ref="L3:L4"/>
    <mergeCell ref="O3:O4"/>
    <mergeCell ref="P3:P4"/>
    <mergeCell ref="Q3:Q4"/>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A1:B1"/>
    <mergeCell ref="D1:E1"/>
    <mergeCell ref="I1:N1"/>
    <mergeCell ref="I2:I4"/>
    <mergeCell ref="J2:J4"/>
    <mergeCell ref="K2:L2"/>
    <mergeCell ref="M2:N2"/>
  </mergeCells>
  <printOptions/>
  <pageMargins left="0.7" right="0.7" top="0.75" bottom="0.75" header="0.3" footer="0.3"/>
  <pageSetup fitToWidth="3" orientation="landscape" paperSize="9" scale="65"/>
  <headerFooter alignWithMargins="0">
    <oddFooter>&amp;L&amp;9©catalystforgrowth.com.au 2012&amp;R&amp;9www.catalystforgrowth.com.au</oddFooter>
  </headerFooter>
  <colBreaks count="2" manualBreakCount="2">
    <brk id="8" max="65535" man="1"/>
    <brk id="2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Campbell</dc:creator>
  <cp:keywords/>
  <dc:description/>
  <cp:lastModifiedBy>Julian Campbell</cp:lastModifiedBy>
  <cp:lastPrinted>2013-08-02T01:34:36Z</cp:lastPrinted>
  <dcterms:created xsi:type="dcterms:W3CDTF">2011-04-15T04:09:43Z</dcterms:created>
  <dcterms:modified xsi:type="dcterms:W3CDTF">2014-09-26T01:42:10Z</dcterms:modified>
  <cp:category/>
  <cp:version/>
  <cp:contentType/>
  <cp:contentStatus/>
</cp:coreProperties>
</file>